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3955" windowHeight="9540"/>
  </bookViews>
  <sheets>
    <sheet name="FAE" sheetId="1" r:id="rId1"/>
  </sheets>
  <definedNames>
    <definedName name="_xlnm.Print_Titles" localSheetId="0">FAE!$3:$8</definedName>
  </definedNames>
  <calcPr calcId="145621"/>
</workbook>
</file>

<file path=xl/calcChain.xml><?xml version="1.0" encoding="utf-8"?>
<calcChain xmlns="http://schemas.openxmlformats.org/spreadsheetml/2006/main">
  <c r="J39" i="1" l="1"/>
  <c r="J183" i="1" l="1"/>
  <c r="J180" i="1"/>
  <c r="J177" i="1"/>
  <c r="J175" i="1"/>
  <c r="J174" i="1"/>
  <c r="H175" i="1"/>
  <c r="H174" i="1"/>
  <c r="J133" i="1"/>
  <c r="H133" i="1"/>
  <c r="H39" i="1"/>
  <c r="H17" i="1" l="1"/>
  <c r="H16" i="1"/>
  <c r="H15" i="1"/>
  <c r="H14" i="1"/>
  <c r="H13" i="1"/>
  <c r="H12" i="1"/>
  <c r="H46" i="1" l="1"/>
  <c r="J46" i="1" s="1"/>
  <c r="F4" i="1" l="1"/>
  <c r="H168" i="1" l="1"/>
  <c r="J168" i="1" s="1"/>
  <c r="H169" i="1"/>
  <c r="J169" i="1" s="1"/>
  <c r="H170" i="1"/>
  <c r="J170" i="1" s="1"/>
  <c r="H171" i="1"/>
  <c r="J171" i="1" s="1"/>
  <c r="H167" i="1"/>
  <c r="J167" i="1" s="1"/>
  <c r="H161" i="1"/>
  <c r="J161" i="1" s="1"/>
  <c r="H162" i="1"/>
  <c r="J162" i="1" s="1"/>
  <c r="H163" i="1"/>
  <c r="J163" i="1" s="1"/>
  <c r="H164" i="1"/>
  <c r="J164" i="1" s="1"/>
  <c r="H165" i="1"/>
  <c r="J165" i="1" s="1"/>
  <c r="H160" i="1"/>
  <c r="J160" i="1" s="1"/>
  <c r="H152" i="1"/>
  <c r="J152" i="1" s="1"/>
  <c r="H153" i="1"/>
  <c r="J153" i="1" s="1"/>
  <c r="H154" i="1"/>
  <c r="J154" i="1" s="1"/>
  <c r="H155" i="1"/>
  <c r="J155" i="1" s="1"/>
  <c r="H156" i="1"/>
  <c r="J156" i="1" s="1"/>
  <c r="H157" i="1"/>
  <c r="J157" i="1" s="1"/>
  <c r="H158" i="1"/>
  <c r="J158" i="1" s="1"/>
  <c r="H151" i="1"/>
  <c r="J151" i="1" s="1"/>
  <c r="H145" i="1"/>
  <c r="J145" i="1" s="1"/>
  <c r="H146" i="1"/>
  <c r="J146" i="1" s="1"/>
  <c r="H147" i="1"/>
  <c r="J147" i="1" s="1"/>
  <c r="H148" i="1"/>
  <c r="J148" i="1" s="1"/>
  <c r="H149" i="1"/>
  <c r="J149" i="1" s="1"/>
  <c r="H144" i="1"/>
  <c r="J144" i="1" s="1"/>
  <c r="H138" i="1"/>
  <c r="J138" i="1" s="1"/>
  <c r="H139" i="1"/>
  <c r="J139" i="1" s="1"/>
  <c r="H140" i="1"/>
  <c r="J140" i="1" s="1"/>
  <c r="H141" i="1"/>
  <c r="J141" i="1" s="1"/>
  <c r="H142" i="1"/>
  <c r="J142" i="1" s="1"/>
  <c r="H137" i="1"/>
  <c r="H81" i="1"/>
  <c r="J81" i="1" s="1"/>
  <c r="H82" i="1"/>
  <c r="J82" i="1" s="1"/>
  <c r="H83" i="1"/>
  <c r="J83" i="1" s="1"/>
  <c r="H84" i="1"/>
  <c r="J84" i="1" s="1"/>
  <c r="H85" i="1"/>
  <c r="J85" i="1" s="1"/>
  <c r="H86" i="1"/>
  <c r="J86" i="1" s="1"/>
  <c r="H87" i="1"/>
  <c r="J87" i="1" s="1"/>
  <c r="H88" i="1"/>
  <c r="J88" i="1" s="1"/>
  <c r="H89" i="1"/>
  <c r="J89" i="1" s="1"/>
  <c r="H90" i="1"/>
  <c r="J90" i="1" s="1"/>
  <c r="H91" i="1"/>
  <c r="J91" i="1" s="1"/>
  <c r="H92" i="1"/>
  <c r="J92" i="1" s="1"/>
  <c r="H93" i="1"/>
  <c r="J93" i="1" s="1"/>
  <c r="H94" i="1"/>
  <c r="J94" i="1" s="1"/>
  <c r="H95" i="1"/>
  <c r="J95" i="1" s="1"/>
  <c r="H96" i="1"/>
  <c r="J96" i="1" s="1"/>
  <c r="H97" i="1"/>
  <c r="J97" i="1" s="1"/>
  <c r="H98" i="1"/>
  <c r="J98" i="1" s="1"/>
  <c r="H99" i="1"/>
  <c r="J99" i="1" s="1"/>
  <c r="H100" i="1"/>
  <c r="J100" i="1" s="1"/>
  <c r="H101" i="1"/>
  <c r="J101" i="1" s="1"/>
  <c r="H102" i="1"/>
  <c r="J102" i="1" s="1"/>
  <c r="H103" i="1"/>
  <c r="J103" i="1" s="1"/>
  <c r="H104" i="1"/>
  <c r="J104" i="1" s="1"/>
  <c r="H105" i="1"/>
  <c r="J105" i="1" s="1"/>
  <c r="H106" i="1"/>
  <c r="J106" i="1" s="1"/>
  <c r="H107" i="1"/>
  <c r="J107" i="1" s="1"/>
  <c r="H108" i="1"/>
  <c r="J108" i="1" s="1"/>
  <c r="H109" i="1"/>
  <c r="J109" i="1" s="1"/>
  <c r="H110" i="1"/>
  <c r="J110" i="1" s="1"/>
  <c r="H111" i="1"/>
  <c r="J111" i="1" s="1"/>
  <c r="H112" i="1"/>
  <c r="J112" i="1" s="1"/>
  <c r="H113" i="1"/>
  <c r="J113" i="1" s="1"/>
  <c r="H114" i="1"/>
  <c r="J114" i="1" s="1"/>
  <c r="H115" i="1"/>
  <c r="J115" i="1" s="1"/>
  <c r="H116" i="1"/>
  <c r="J116" i="1" s="1"/>
  <c r="H117" i="1"/>
  <c r="J117" i="1" s="1"/>
  <c r="H118" i="1"/>
  <c r="J118" i="1" s="1"/>
  <c r="H119" i="1"/>
  <c r="J119" i="1" s="1"/>
  <c r="H120" i="1"/>
  <c r="J120" i="1" s="1"/>
  <c r="H121" i="1"/>
  <c r="J121" i="1" s="1"/>
  <c r="H122" i="1"/>
  <c r="J122" i="1" s="1"/>
  <c r="H123" i="1"/>
  <c r="J123" i="1" s="1"/>
  <c r="H124" i="1"/>
  <c r="J124" i="1" s="1"/>
  <c r="H125" i="1"/>
  <c r="J125" i="1" s="1"/>
  <c r="H126" i="1"/>
  <c r="J126" i="1" s="1"/>
  <c r="H127" i="1"/>
  <c r="J127" i="1" s="1"/>
  <c r="H128" i="1"/>
  <c r="J128" i="1" s="1"/>
  <c r="H129" i="1"/>
  <c r="J129" i="1" s="1"/>
  <c r="H130" i="1"/>
  <c r="J130" i="1" s="1"/>
  <c r="H131" i="1"/>
  <c r="J131" i="1" s="1"/>
  <c r="H132" i="1"/>
  <c r="J132" i="1" s="1"/>
  <c r="H80" i="1"/>
  <c r="J80" i="1" s="1"/>
  <c r="H73" i="1"/>
  <c r="J73" i="1" s="1"/>
  <c r="H49" i="1"/>
  <c r="J49" i="1" s="1"/>
  <c r="H50" i="1"/>
  <c r="J50" i="1" s="1"/>
  <c r="H51" i="1"/>
  <c r="J51" i="1" s="1"/>
  <c r="H52" i="1"/>
  <c r="J52" i="1" s="1"/>
  <c r="H53" i="1"/>
  <c r="J53" i="1" s="1"/>
  <c r="H54" i="1"/>
  <c r="J54" i="1" s="1"/>
  <c r="H55" i="1"/>
  <c r="J55" i="1" s="1"/>
  <c r="H56" i="1"/>
  <c r="J56" i="1" s="1"/>
  <c r="H57" i="1"/>
  <c r="J57" i="1" s="1"/>
  <c r="H58" i="1"/>
  <c r="J58" i="1" s="1"/>
  <c r="H59" i="1"/>
  <c r="J59" i="1" s="1"/>
  <c r="H60" i="1"/>
  <c r="J60" i="1" s="1"/>
  <c r="H61" i="1"/>
  <c r="J61" i="1" s="1"/>
  <c r="H62" i="1"/>
  <c r="J62" i="1" s="1"/>
  <c r="H63" i="1"/>
  <c r="J63" i="1" s="1"/>
  <c r="H64" i="1"/>
  <c r="J64" i="1" s="1"/>
  <c r="H65" i="1"/>
  <c r="J65" i="1" s="1"/>
  <c r="H66" i="1"/>
  <c r="J66" i="1" s="1"/>
  <c r="H67" i="1"/>
  <c r="J67" i="1" s="1"/>
  <c r="H68" i="1"/>
  <c r="J68" i="1" s="1"/>
  <c r="H69" i="1"/>
  <c r="J69" i="1" s="1"/>
  <c r="H70" i="1"/>
  <c r="J70" i="1" s="1"/>
  <c r="H71" i="1"/>
  <c r="J71" i="1" s="1"/>
  <c r="H72" i="1"/>
  <c r="J72" i="1" s="1"/>
  <c r="H74" i="1"/>
  <c r="J74" i="1" s="1"/>
  <c r="H75" i="1"/>
  <c r="J75" i="1" s="1"/>
  <c r="H76" i="1"/>
  <c r="J76" i="1" s="1"/>
  <c r="H77" i="1"/>
  <c r="J77" i="1" s="1"/>
  <c r="H45" i="1"/>
  <c r="H47" i="1"/>
  <c r="J47" i="1" s="1"/>
  <c r="H48" i="1"/>
  <c r="J48" i="1" s="1"/>
  <c r="H44" i="1"/>
  <c r="J44" i="1" s="1"/>
  <c r="H43" i="1"/>
  <c r="J43" i="1" s="1"/>
  <c r="J13" i="1"/>
  <c r="J14" i="1"/>
  <c r="J15" i="1"/>
  <c r="J16" i="1"/>
  <c r="J17" i="1"/>
  <c r="H18" i="1"/>
  <c r="J18" i="1" s="1"/>
  <c r="H19" i="1"/>
  <c r="J19" i="1" s="1"/>
  <c r="H20" i="1"/>
  <c r="J20" i="1" s="1"/>
  <c r="H21" i="1"/>
  <c r="J21" i="1" s="1"/>
  <c r="H22" i="1"/>
  <c r="J22" i="1" s="1"/>
  <c r="H23" i="1"/>
  <c r="J23" i="1" s="1"/>
  <c r="H25" i="1"/>
  <c r="H26" i="1"/>
  <c r="J26" i="1" s="1"/>
  <c r="H24" i="1"/>
  <c r="J24" i="1" s="1"/>
  <c r="H27" i="1"/>
  <c r="J27" i="1" s="1"/>
  <c r="H28" i="1"/>
  <c r="J28" i="1" s="1"/>
  <c r="H29" i="1"/>
  <c r="J29" i="1" s="1"/>
  <c r="H30" i="1"/>
  <c r="J30" i="1" s="1"/>
  <c r="H31" i="1"/>
  <c r="J31" i="1" s="1"/>
  <c r="H32" i="1"/>
  <c r="J32" i="1" s="1"/>
  <c r="H33" i="1"/>
  <c r="J33" i="1" s="1"/>
  <c r="H34" i="1"/>
  <c r="J34" i="1" s="1"/>
  <c r="H35" i="1"/>
  <c r="J35" i="1" s="1"/>
  <c r="H36" i="1"/>
  <c r="J36" i="1" s="1"/>
  <c r="H37" i="1"/>
  <c r="J37" i="1" l="1"/>
  <c r="H38" i="1"/>
  <c r="J25" i="1"/>
  <c r="J12" i="1"/>
  <c r="H172" i="1"/>
  <c r="J137" i="1"/>
  <c r="J172" i="1" s="1"/>
  <c r="J45" i="1"/>
  <c r="J38" i="1" l="1"/>
</calcChain>
</file>

<file path=xl/sharedStrings.xml><?xml version="1.0" encoding="utf-8"?>
<sst xmlns="http://schemas.openxmlformats.org/spreadsheetml/2006/main" count="547" uniqueCount="179">
  <si>
    <t>2019 Financial Assurance Estimate Form</t>
  </si>
  <si>
    <t xml:space="preserve"> </t>
  </si>
  <si>
    <t>(with pre-plat construction)</t>
  </si>
  <si>
    <t>PROJECT INFORMATION</t>
  </si>
  <si>
    <t>Project Name</t>
  </si>
  <si>
    <t>Date</t>
  </si>
  <si>
    <t>PCD File No.</t>
  </si>
  <si>
    <t>Description</t>
  </si>
  <si>
    <t>Quantity</t>
  </si>
  <si>
    <t>Units</t>
  </si>
  <si>
    <t>Total</t>
  </si>
  <si>
    <t>% Complete</t>
  </si>
  <si>
    <t>Remaining</t>
  </si>
  <si>
    <r>
      <t xml:space="preserve">SECTION 1 - GRADING AND EROSION CONTROL </t>
    </r>
    <r>
      <rPr>
        <b/>
        <sz val="10"/>
        <rFont val="Tahoma"/>
        <family val="2"/>
      </rPr>
      <t>(Construction and Permanent BMPs)</t>
    </r>
  </si>
  <si>
    <t>* Earthwork</t>
  </si>
  <si>
    <t>=</t>
  </si>
  <si>
    <t>*</t>
  </si>
  <si>
    <t>less than 1,000; $5,300 min</t>
  </si>
  <si>
    <t>CY</t>
  </si>
  <si>
    <t>* Permanent Seeding (inc. noxious weed mgmnt.)</t>
  </si>
  <si>
    <t>AC</t>
  </si>
  <si>
    <t>* Mulching</t>
  </si>
  <si>
    <t>* Permanent Erosion Control Blanket</t>
  </si>
  <si>
    <t>SY</t>
  </si>
  <si>
    <t>* Permanent Pond/BMP Construction</t>
  </si>
  <si>
    <t>* Permanent Pond/BMP (Spillway)</t>
  </si>
  <si>
    <t>EA</t>
  </si>
  <si>
    <t>* Permanent Pond/BMP (Outlet Structure)</t>
  </si>
  <si>
    <t>Temporary Erosion Control Blanket</t>
  </si>
  <si>
    <t>Vehicle Tracking Control</t>
  </si>
  <si>
    <t>Safety Fence</t>
  </si>
  <si>
    <t>LF</t>
  </si>
  <si>
    <t>Silt Fence</t>
  </si>
  <si>
    <t>Temporary Seeding</t>
  </si>
  <si>
    <t>Temporary Mulch</t>
  </si>
  <si>
    <t>Erosion Bales</t>
  </si>
  <si>
    <t>Rock Check Dams</t>
  </si>
  <si>
    <t>Inlet Protection</t>
  </si>
  <si>
    <t>Sediment Basin</t>
  </si>
  <si>
    <t>Concrete Washout Basin</t>
  </si>
  <si>
    <t>[insert items not listed but part of construction plans]</t>
  </si>
  <si>
    <t>MAINTENANCE (35% of Construction BMPs)</t>
  </si>
  <si>
    <t>SECTION 2 - PUBLIC IMPROVEMENTS *</t>
  </si>
  <si>
    <t>ROADWAY IMPROVEMENTS</t>
  </si>
  <si>
    <t>Construction Traffic Control</t>
  </si>
  <si>
    <t>LS</t>
  </si>
  <si>
    <t>Aggregate Base Course         (135 lbs/cf)</t>
  </si>
  <si>
    <t>Tons</t>
  </si>
  <si>
    <t>Asphalt Pavement (4" thick)</t>
  </si>
  <si>
    <t>Asphalt Pavement (6" thick)</t>
  </si>
  <si>
    <t>Asphalt Pavement                   (147 lbs/cf)</t>
  </si>
  <si>
    <t>Raised Median, Paved</t>
  </si>
  <si>
    <t>SF</t>
  </si>
  <si>
    <t>Guide/Street Name Sign</t>
  </si>
  <si>
    <t>Epoxy Pavement Marking</t>
  </si>
  <si>
    <t>Thermoplastic Pavement Marking</t>
  </si>
  <si>
    <t>Barricade - Type 3</t>
  </si>
  <si>
    <t>Delineator - Type I</t>
  </si>
  <si>
    <t>Curb and Gutter, Type A      (6" Vertical)</t>
  </si>
  <si>
    <t>Curb and Gutter, Type B      (Median)</t>
  </si>
  <si>
    <t>Curb and Gutter, Type C      (Ramp)</t>
  </si>
  <si>
    <t>5" Sidewalk</t>
  </si>
  <si>
    <t>6" Sidewalk</t>
  </si>
  <si>
    <t>Pedestrian Ramp</t>
  </si>
  <si>
    <t>Cross Pan, local (8" thick, 6' wide to include return)</t>
  </si>
  <si>
    <t>Curb Chase</t>
  </si>
  <si>
    <t>Guardrail Type 3 (W-Beam)</t>
  </si>
  <si>
    <t>Guardrail Type 7 (Concrete)</t>
  </si>
  <si>
    <t>Guardrail End Anchorage</t>
  </si>
  <si>
    <t>Guardrail Impact Attenuator</t>
  </si>
  <si>
    <t>Sound Barrier Fence (CMU block, 6' high)</t>
  </si>
  <si>
    <t>Electrical Conduit,                         Size =</t>
  </si>
  <si>
    <t>Traffic Signal, complete intersection</t>
  </si>
  <si>
    <t>Concrete Box Culvert (M Standard), Size (  W  x   H   )</t>
  </si>
  <si>
    <t>18" Reinforced Concrete Pipe</t>
  </si>
  <si>
    <t>24" Reinforced Concrete Pipe</t>
  </si>
  <si>
    <t>30" Reinforced Concrete Pipe</t>
  </si>
  <si>
    <t>36" Reinforced Concrete Pipe</t>
  </si>
  <si>
    <t>42" Reinforced Concrete Pipe</t>
  </si>
  <si>
    <t>48" Reinforced Concrete Pipe</t>
  </si>
  <si>
    <t>54" Reinforced Concrete Pipe</t>
  </si>
  <si>
    <t>60" Reinforced Concrete Pipe</t>
  </si>
  <si>
    <t>66" Reinforced Concrete Pipe</t>
  </si>
  <si>
    <t>72" Reinforced Concrete Pipe</t>
  </si>
  <si>
    <t>18" Corrugated Steel Pipe</t>
  </si>
  <si>
    <t>24" Corrugated Steel Pipe</t>
  </si>
  <si>
    <t>30" Corrugated Steel Pipe</t>
  </si>
  <si>
    <t>36" Corrugated Steel Pipe</t>
  </si>
  <si>
    <t>42" Corrugated Steel Pipe</t>
  </si>
  <si>
    <t>48" Corrugated Steel Pipe</t>
  </si>
  <si>
    <t>54" Corrugated Steel Pipe</t>
  </si>
  <si>
    <t>60" Corrugated Steel Pipe</t>
  </si>
  <si>
    <t>66" Corrugated Steel Pipe</t>
  </si>
  <si>
    <t>72" Corrugated Steel Pipe</t>
  </si>
  <si>
    <t>78" Corrugated Steel Pipe</t>
  </si>
  <si>
    <t>84" Corrugated Steel Pipe</t>
  </si>
  <si>
    <r>
      <t xml:space="preserve">Flared End Section (FES) RCP    Size =
</t>
    </r>
    <r>
      <rPr>
        <sz val="8"/>
        <color indexed="10"/>
        <rFont val="Arial"/>
        <family val="2"/>
      </rPr>
      <t>(unit cost = 6x pipe unit cost)</t>
    </r>
  </si>
  <si>
    <r>
      <t xml:space="preserve">Flared End Section (FES) CSP    Size =
</t>
    </r>
    <r>
      <rPr>
        <sz val="8"/>
        <color indexed="10"/>
        <rFont val="Arial"/>
        <family val="2"/>
      </rPr>
      <t>(unit cost = 6x pipe unit cost)</t>
    </r>
  </si>
  <si>
    <t>End Treatment- Headwall</t>
  </si>
  <si>
    <t>End Treatment- Wingwall</t>
  </si>
  <si>
    <t>End Treatment - Cutoff Wall</t>
  </si>
  <si>
    <t>Geotextile (Erosion Control)</t>
  </si>
  <si>
    <t>Drainage Channel Construction, Size (  W  x   H   )</t>
  </si>
  <si>
    <t>Drainage Channel Lining, Concrete</t>
  </si>
  <si>
    <t>Drainage Channel Lining, Rip Rap</t>
  </si>
  <si>
    <t xml:space="preserve">Drainage Channel Lining, Grass </t>
  </si>
  <si>
    <t>Drainage Channel Lining, Other Stabilization</t>
  </si>
  <si>
    <t>Section 2 Subtotal</t>
  </si>
  <si>
    <r>
      <t>ROADWAY IMPROVEMENTS</t>
    </r>
    <r>
      <rPr>
        <b/>
        <sz val="10"/>
        <rFont val="Arial"/>
        <family val="2"/>
      </rPr>
      <t xml:space="preserve"> </t>
    </r>
  </si>
  <si>
    <t>WATER SYSTEM IMPROVEMENTS</t>
  </si>
  <si>
    <t>Water Main Pipe (PVC), Size 8"</t>
  </si>
  <si>
    <t>Water Main Pipe (Ductile Iron), Size 8"</t>
  </si>
  <si>
    <t>Gate Valves, 8"</t>
  </si>
  <si>
    <t>Water Service Line Installation, inc. tap and valves</t>
  </si>
  <si>
    <t>Fire Cistern Installation, complete</t>
  </si>
  <si>
    <t>SANITARY SEWER IMPROVEMENTS</t>
  </si>
  <si>
    <t>Sewer Main Pipe (PVC), Size 8"</t>
  </si>
  <si>
    <t>Sanitary Sewer Manhole, Depth &lt; 15 feet</t>
  </si>
  <si>
    <t>Sanitary Service Line Installation, complete</t>
  </si>
  <si>
    <t>Sanitary Sewer Lift Station, complete</t>
  </si>
  <si>
    <t>Section 3 Subtotal</t>
  </si>
  <si>
    <t>Total Construction Financial Assurance</t>
  </si>
  <si>
    <t>Total Defect Warranty Financial Assurance</t>
  </si>
  <si>
    <t>(20% of all items identified as (*). To be collateralized at time of preliminary acceptance)</t>
  </si>
  <si>
    <t>Approvals</t>
  </si>
  <si>
    <t>Engineer     (P.E. Seal Required)</t>
  </si>
  <si>
    <t>Approved by Owner / Applicant</t>
  </si>
  <si>
    <t>(with Pre-Plat Construction)</t>
  </si>
  <si>
    <t>Total Remaining Construction Financial Assurance (with Pre-Plat Construction)</t>
  </si>
  <si>
    <t>Erosion Logs/Straw Waddle</t>
  </si>
  <si>
    <t>Section 1 Subtotal</t>
  </si>
  <si>
    <t>Regulatory Sign/Advisory Sign</t>
  </si>
  <si>
    <t>8" Sidewalk</t>
  </si>
  <si>
    <t>Sound Barrier Fence (panels, 6' high)</t>
  </si>
  <si>
    <t>Cross Pan, collector (9" thick, 8' wide to include return)</t>
  </si>
  <si>
    <t>Curb Inlet (Type R) L=5',                Depth &lt; 5'</t>
  </si>
  <si>
    <t>Curb Inlet (Type R) L=5',          5' ≤ Depth &lt; 10'</t>
  </si>
  <si>
    <t>Curb Inlet (Type R) L =5',       10' ≤ Depth &lt; 15'</t>
  </si>
  <si>
    <t>Curb Inlet (Type R) L =10',             Depth &lt; 5'</t>
  </si>
  <si>
    <t>Curb Inlet (Type R) L =10',       5' ≤ Depth &lt; 10'</t>
  </si>
  <si>
    <t>Curb Inlet (Type R) L =10',     10' ≤ Depth &lt; 15'</t>
  </si>
  <si>
    <t>Curb Inlet (Type R) L =15',             Depth &lt; 5'</t>
  </si>
  <si>
    <t>Curb Inlet (Type R) L =15',       5' ≤ Depth &lt; 10'</t>
  </si>
  <si>
    <t>Curb Inlet (Type R) L =15',     10' ≤ Depth &lt; 15'</t>
  </si>
  <si>
    <t>Curb Inlet (Type R) L =20',             Depth &lt; 5'</t>
  </si>
  <si>
    <t>Curb Inlet (Type R) L =20',       5' ≤ Depth &lt; 10'</t>
  </si>
  <si>
    <t>Grated Inlet (Type C),                    Depth &lt; 5'</t>
  </si>
  <si>
    <t>Grated Inlet (Type D),                    Depth &lt; 5'</t>
  </si>
  <si>
    <t>Rip Rap, Grouted</t>
  </si>
  <si>
    <t>Rip Rap, d50 size from 6" to 24"</t>
  </si>
  <si>
    <t>Approved by El Paso County Engineer / ECM Administrator</t>
  </si>
  <si>
    <t>Fire Hydrant Assembly, w/ all valves</t>
  </si>
  <si>
    <t xml:space="preserve">SECTION 3 - COMMON DEVELOPMENT IMPROVEMENTS (Private or District and NOT Maintained by EPC)**     </t>
  </si>
  <si>
    <r>
      <t>LANDSCAPING IMPROVEMENTS</t>
    </r>
    <r>
      <rPr>
        <sz val="10"/>
        <rFont val="Arial"/>
        <family val="2"/>
      </rPr>
      <t/>
    </r>
  </si>
  <si>
    <t xml:space="preserve">  (For subdivision specific condition of approval, or PUD)</t>
  </si>
  <si>
    <t>(Exception: Permanent Pond/BMP shall be itemized under Section 1)</t>
  </si>
  <si>
    <t>AS-BUILT PLANS (Public Improvements inc. Permanent WQCV BMPs)</t>
  </si>
  <si>
    <t>(Sum of all section subtotals plus as-builts and pond/BMP certification)</t>
  </si>
  <si>
    <t>(Sum of all section totals less credit for items complete plus as-builts and pond/BMP certification)</t>
  </si>
  <si>
    <t>STORM DRAIN IMPROVEMENTS</t>
  </si>
  <si>
    <t>XX-XX-XXX</t>
  </si>
  <si>
    <t>I hereby certify that this is an accurate and complete estimate of costs for the work as shown on the Grading and Erosion Control Plan and Construction Drawings associated with the Project.</t>
  </si>
  <si>
    <t>Unit</t>
  </si>
  <si>
    <t>Cost</t>
  </si>
  <si>
    <t>** - Section 3 is not subject to defect warranty requirements</t>
  </si>
  <si>
    <t>* - Subject to defect warranty financial assurance.  A minimum of 20% shall be retained until final acceptance (MAXIMUM OF 80% COMPLETE ALLOWED)</t>
  </si>
  <si>
    <r>
      <rPr>
        <sz val="10"/>
        <color rgb="FFFF0000"/>
        <rFont val="Arial"/>
        <family val="2"/>
      </rPr>
      <t>*</t>
    </r>
    <r>
      <rPr>
        <sz val="8"/>
        <color rgb="FFFF0000"/>
        <rFont val="Arial"/>
        <family val="2"/>
      </rPr>
      <t xml:space="preserve"> - Subject to defect warranty financial assurance.  A minimum of 20% shall be retained until final acceptance (MAXIMUM OF 80% COMPLETE ALLOWED)</t>
    </r>
  </si>
  <si>
    <r>
      <rPr>
        <u/>
        <sz val="10"/>
        <rFont val="Arial"/>
        <family val="2"/>
      </rPr>
      <t xml:space="preserve">   </t>
    </r>
    <r>
      <rPr>
        <sz val="10"/>
        <rFont val="Arial"/>
        <family val="2"/>
      </rPr>
      <t>" thick</t>
    </r>
  </si>
  <si>
    <t>Asphalt Pavement (3" thick)</t>
  </si>
  <si>
    <t>4" Sidewalk (common areas only)</t>
  </si>
  <si>
    <t>POND/BMP CERTIFICATION (inc. elevations and volume calculations)</t>
  </si>
  <si>
    <t>Storm Sewer Manhole, Box Base</t>
  </si>
  <si>
    <t>Storm Sewer Manhole, Slab Base</t>
  </si>
  <si>
    <t>1,000-5,000; $8,000 min</t>
  </si>
  <si>
    <t>5,001-20,000; $30,000 min</t>
  </si>
  <si>
    <t>20,001-50,000; $100,000 min</t>
  </si>
  <si>
    <t>50,001-200,000; $175,000 min</t>
  </si>
  <si>
    <t>greater than 200,000; $500,000 min</t>
  </si>
  <si>
    <t>Updated: 6/7/2019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</si>
</sst>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164" formatCode="0.0%"/>
    <numFmt numFmtId="165" formatCode="mm/dd/yy"/>
    <numFmt numFmtId="166" formatCode="0_);[Red]\(0\)"/>
    <numFmt numFmtId="167" formatCode="_([$$-409]* #,##0.00_);_([$$-409]* \(#,##0.00\);_([$$-409]* &quot;-&quot;??_);_(@_)"/>
    <numFmt numFmtId="168" formatCode="_([$$-409]* #,##0_);_([$$-409]* \(#,##0\);_([$$-409]* &quot;-&quot;??_);_(@_)"/>
  </numFmts>
  <fonts count="21" x14ac:knownFonts="1">
    <font>
      <sz val="11"/>
      <color theme="1"/>
      <name val="Calibri"/>
      <family val="2"/>
      <scheme val="minor"/>
    </font>
    <font>
      <sz val="10"/>
      <name val="Arial"/>
      <family val="2"/>
    </font>
    <font>
      <sz val="10"/>
      <name val="Tahoma"/>
      <family val="2"/>
    </font>
    <font>
      <sz val="20"/>
      <name val="Tahoma"/>
      <family val="2"/>
    </font>
    <font>
      <b/>
      <sz val="10"/>
      <name val="Tahoma"/>
      <family val="2"/>
    </font>
    <font>
      <b/>
      <sz val="10"/>
      <name val="Arial"/>
      <family val="2"/>
    </font>
    <font>
      <b/>
      <u/>
      <sz val="10"/>
      <name val="Arial"/>
      <family val="2"/>
    </font>
    <font>
      <sz val="12"/>
      <name val="Tahoma"/>
      <family val="2"/>
    </font>
    <font>
      <sz val="11"/>
      <name val="Tahoma"/>
      <family val="2"/>
    </font>
    <font>
      <b/>
      <sz val="12"/>
      <name val="Arial"/>
      <family val="2"/>
    </font>
    <font>
      <b/>
      <sz val="9"/>
      <name val="Tahoma"/>
      <family val="2"/>
    </font>
    <font>
      <b/>
      <sz val="12"/>
      <name val="Tahoma"/>
      <family val="2"/>
    </font>
    <font>
      <i/>
      <sz val="10"/>
      <name val="Arial"/>
      <family val="2"/>
    </font>
    <font>
      <sz val="8"/>
      <color indexed="10"/>
      <name val="Arial"/>
      <family val="2"/>
    </font>
    <font>
      <sz val="10"/>
      <color rgb="FFFF0000"/>
      <name val="Tahoma"/>
      <family val="2"/>
    </font>
    <font>
      <b/>
      <sz val="12"/>
      <color rgb="FFFF0000"/>
      <name val="Tahoma"/>
      <family val="2"/>
    </font>
    <font>
      <sz val="8"/>
      <color rgb="FFFF0000"/>
      <name val="Arial"/>
      <family val="2"/>
    </font>
    <font>
      <sz val="10"/>
      <color rgb="FFFF0000"/>
      <name val="Arial"/>
      <family val="2"/>
    </font>
    <font>
      <i/>
      <sz val="10"/>
      <color rgb="FFFF0000"/>
      <name val="Arial"/>
      <family val="2"/>
    </font>
    <font>
      <u/>
      <sz val="10"/>
      <name val="Arial"/>
      <family val="2"/>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89">
    <border>
      <left/>
      <right/>
      <top/>
      <bottom/>
      <diagonal/>
    </border>
    <border>
      <left/>
      <right/>
      <top/>
      <bottom style="thin">
        <color indexed="22"/>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22"/>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55"/>
      </left>
      <right style="thin">
        <color indexed="55"/>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rgb="FFC0C0C0"/>
      </left>
      <right/>
      <top/>
      <bottom style="medium">
        <color indexed="64"/>
      </bottom>
      <diagonal/>
    </border>
    <border>
      <left/>
      <right style="thin">
        <color rgb="FFC0C0C0"/>
      </right>
      <top/>
      <bottom style="medium">
        <color indexed="64"/>
      </bottom>
      <diagonal/>
    </border>
    <border>
      <left style="thin">
        <color rgb="FFC0C0C0"/>
      </left>
      <right style="thin">
        <color indexed="22"/>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rgb="FFC0C0C0"/>
      </left>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C0C0C0"/>
      </left>
      <right style="thin">
        <color rgb="FFC0C0C0"/>
      </right>
      <top style="medium">
        <color indexed="64"/>
      </top>
      <bottom/>
      <diagonal/>
    </border>
    <border>
      <left/>
      <right style="thin">
        <color rgb="FFC0C0C0"/>
      </right>
      <top style="medium">
        <color indexed="64"/>
      </top>
      <bottom/>
      <diagonal/>
    </border>
    <border>
      <left/>
      <right style="medium">
        <color indexed="64"/>
      </right>
      <top style="medium">
        <color indexed="64"/>
      </top>
      <bottom/>
      <diagonal/>
    </border>
    <border>
      <left style="thin">
        <color indexed="22"/>
      </left>
      <right style="medium">
        <color indexed="64"/>
      </right>
      <top/>
      <bottom style="medium">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indexed="64"/>
      </bottom>
      <diagonal/>
    </border>
    <border>
      <left/>
      <right style="thin">
        <color indexed="64"/>
      </right>
      <top style="thin">
        <color indexed="64"/>
      </top>
      <bottom style="thin">
        <color indexed="22"/>
      </bottom>
      <diagonal/>
    </border>
    <border>
      <left style="thin">
        <color rgb="FFC0C0C0"/>
      </left>
      <right/>
      <top style="thin">
        <color theme="0" tint="-0.14996795556505021"/>
      </top>
      <bottom style="thin">
        <color theme="0" tint="-0.14996795556505021"/>
      </bottom>
      <diagonal/>
    </border>
    <border>
      <left/>
      <right/>
      <top style="thin">
        <color theme="0" tint="-0.14996795556505021"/>
      </top>
      <bottom/>
      <diagonal/>
    </border>
    <border>
      <left style="thin">
        <color rgb="FFC0C0C0"/>
      </left>
      <right/>
      <top style="thin">
        <color theme="0" tint="-0.14996795556505021"/>
      </top>
      <bottom/>
      <diagonal/>
    </border>
    <border>
      <left style="thin">
        <color indexed="64"/>
      </left>
      <right/>
      <top/>
      <bottom style="thin">
        <color theme="0" tint="-0.14996795556505021"/>
      </bottom>
      <diagonal/>
    </border>
    <border>
      <left/>
      <right style="thin">
        <color indexed="64"/>
      </right>
      <top/>
      <bottom style="thin">
        <color theme="0" tint="-0.14996795556505021"/>
      </bottom>
      <diagonal/>
    </border>
    <border>
      <left/>
      <right style="thin">
        <color indexed="64"/>
      </right>
      <top/>
      <bottom style="thin">
        <color rgb="FFC0C0C0"/>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auto="1"/>
      </right>
      <top style="thin">
        <color indexed="64"/>
      </top>
      <bottom style="thin">
        <color theme="0" tint="-0.14996795556505021"/>
      </bottom>
      <diagonal/>
    </border>
    <border>
      <left/>
      <right style="thin">
        <color auto="1"/>
      </right>
      <top/>
      <bottom style="medium">
        <color indexed="64"/>
      </bottom>
      <diagonal/>
    </border>
    <border>
      <left/>
      <right style="thin">
        <color auto="1"/>
      </right>
      <top/>
      <bottom style="double">
        <color indexed="64"/>
      </bottom>
      <diagonal/>
    </border>
    <border>
      <left style="thin">
        <color indexed="22"/>
      </left>
      <right/>
      <top style="thin">
        <color theme="0" tint="-0.14996795556505021"/>
      </top>
      <bottom style="thin">
        <color theme="0" tint="-0.14996795556505021"/>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55"/>
      </left>
      <right style="thin">
        <color indexed="55"/>
      </right>
      <top style="medium">
        <color indexed="64"/>
      </top>
      <bottom/>
      <diagonal/>
    </border>
    <border>
      <left style="thin">
        <color indexed="64"/>
      </left>
      <right style="thin">
        <color indexed="64"/>
      </right>
      <top/>
      <bottom style="thin">
        <color indexed="22"/>
      </bottom>
      <diagonal/>
    </border>
    <border>
      <left style="thin">
        <color indexed="64"/>
      </left>
      <right style="thin">
        <color indexed="64"/>
      </right>
      <top style="thin">
        <color theme="0" tint="-0.14996795556505021"/>
      </top>
      <bottom style="thin">
        <color theme="0" tint="-0.14996795556505021"/>
      </bottom>
      <diagonal/>
    </border>
    <border>
      <left style="thin">
        <color theme="0" tint="-0.14993743705557422"/>
      </left>
      <right style="thin">
        <color auto="1"/>
      </right>
      <top style="thin">
        <color theme="0" tint="-0.14990691854609822"/>
      </top>
      <bottom style="medium">
        <color indexed="64"/>
      </bottom>
      <diagonal/>
    </border>
    <border>
      <left style="thin">
        <color auto="1"/>
      </left>
      <right style="thin">
        <color indexed="64"/>
      </right>
      <top style="thin">
        <color theme="0" tint="-0.14996795556505021"/>
      </top>
      <bottom style="medium">
        <color indexed="64"/>
      </bottom>
      <diagonal/>
    </border>
    <border>
      <left style="thin">
        <color theme="0" tint="-0.14993743705557422"/>
      </left>
      <right style="thin">
        <color auto="1"/>
      </right>
      <top style="thin">
        <color auto="1"/>
      </top>
      <bottom style="thin">
        <color theme="0" tint="-0.14990691854609822"/>
      </bottom>
      <diagonal/>
    </border>
    <border>
      <left style="thin">
        <color indexed="64"/>
      </left>
      <right style="thin">
        <color indexed="64"/>
      </right>
      <top style="thin">
        <color indexed="64"/>
      </top>
      <bottom/>
      <diagonal/>
    </border>
    <border>
      <left style="thin">
        <color indexed="22"/>
      </left>
      <right/>
      <top style="thin">
        <color theme="0" tint="-0.14996795556505021"/>
      </top>
      <bottom/>
      <diagonal/>
    </border>
    <border>
      <left style="thin">
        <color indexed="64"/>
      </left>
      <right/>
      <top style="thin">
        <color indexed="64"/>
      </top>
      <bottom/>
      <diagonal/>
    </border>
    <border>
      <left/>
      <right/>
      <top style="thin">
        <color indexed="64"/>
      </top>
      <bottom/>
      <diagonal/>
    </border>
    <border>
      <left style="thin">
        <color auto="1"/>
      </left>
      <right style="thin">
        <color indexed="64"/>
      </right>
      <top style="thin">
        <color indexed="64"/>
      </top>
      <bottom style="thin">
        <color theme="0" tint="-0.14996795556505021"/>
      </bottom>
      <diagonal/>
    </border>
    <border>
      <left/>
      <right style="thin">
        <color indexed="64"/>
      </right>
      <top style="thin">
        <color indexed="64"/>
      </top>
      <bottom/>
      <diagonal/>
    </border>
    <border>
      <left style="thin">
        <color indexed="64"/>
      </left>
      <right/>
      <top style="thin">
        <color indexed="22"/>
      </top>
      <bottom/>
      <diagonal/>
    </border>
    <border>
      <left/>
      <right/>
      <top style="thin">
        <color indexed="22"/>
      </top>
      <bottom/>
      <diagonal/>
    </border>
    <border>
      <left style="thin">
        <color indexed="64"/>
      </left>
      <right/>
      <top style="thin">
        <color theme="0" tint="-0.14996795556505021"/>
      </top>
      <bottom/>
      <diagonal/>
    </border>
    <border>
      <left/>
      <right/>
      <top style="thin">
        <color theme="0" tint="-0.24994659260841701"/>
      </top>
      <bottom/>
      <diagonal/>
    </border>
    <border>
      <left style="thin">
        <color rgb="FFC0C0C0"/>
      </left>
      <right/>
      <top style="thin">
        <color rgb="FFC0C0C0"/>
      </top>
      <bottom/>
      <diagonal/>
    </border>
    <border>
      <left style="thin">
        <color indexed="22"/>
      </left>
      <right/>
      <top style="thin">
        <color rgb="FFC0C0C0"/>
      </top>
      <bottom/>
      <diagonal/>
    </border>
    <border>
      <left style="thin">
        <color indexed="64"/>
      </left>
      <right/>
      <top style="thin">
        <color rgb="FFC0C0C0"/>
      </top>
      <bottom/>
      <diagonal/>
    </border>
    <border>
      <left style="thin">
        <color indexed="64"/>
      </left>
      <right/>
      <top style="thin">
        <color theme="0" tint="-0.34998626667073579"/>
      </top>
      <bottom/>
      <diagonal/>
    </border>
    <border>
      <left/>
      <right/>
      <top style="thin">
        <color theme="0" tint="-0.34998626667073579"/>
      </top>
      <bottom/>
      <diagonal/>
    </border>
    <border>
      <left style="thin">
        <color rgb="FFC0C0C0"/>
      </left>
      <right/>
      <top style="thin">
        <color theme="0" tint="-0.34998626667073579"/>
      </top>
      <bottom/>
      <diagonal/>
    </border>
    <border>
      <left style="thin">
        <color indexed="22"/>
      </left>
      <right/>
      <top style="thin">
        <color theme="0" tint="-0.34998626667073579"/>
      </top>
      <bottom/>
      <diagonal/>
    </border>
    <border>
      <left style="thin">
        <color theme="0" tint="-0.14993743705557422"/>
      </left>
      <right/>
      <top style="thin">
        <color theme="0" tint="-0.14996795556505021"/>
      </top>
      <bottom/>
      <diagonal/>
    </border>
    <border>
      <left style="thin">
        <color auto="1"/>
      </left>
      <right/>
      <top style="thin">
        <color theme="0" tint="-0.14996795556505021"/>
      </top>
      <bottom/>
      <diagonal/>
    </border>
    <border>
      <left style="thin">
        <color rgb="FFC0C0C0"/>
      </left>
      <right/>
      <top style="thin">
        <color indexed="22"/>
      </top>
      <bottom/>
      <diagonal/>
    </border>
    <border>
      <left style="thin">
        <color indexed="22"/>
      </left>
      <right/>
      <top style="thin">
        <color indexed="22"/>
      </top>
      <bottom/>
      <diagonal/>
    </border>
    <border>
      <left style="thin">
        <color indexed="64"/>
      </left>
      <right/>
      <top style="thin">
        <color theme="1"/>
      </top>
      <bottom/>
      <diagonal/>
    </border>
    <border>
      <left style="thin">
        <color indexed="22"/>
      </left>
      <right/>
      <top style="thin">
        <color theme="0" tint="-0.14996795556505021"/>
      </top>
      <bottom/>
      <diagonal/>
    </border>
    <border>
      <left style="thin">
        <color indexed="64"/>
      </left>
      <right/>
      <top style="thin">
        <color theme="0" tint="-0.14996795556505021"/>
      </top>
      <bottom/>
      <diagonal/>
    </border>
    <border>
      <left/>
      <right/>
      <top style="thin">
        <color theme="0" tint="-0.14996795556505021"/>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rgb="FFC0C0C0"/>
      </left>
      <right/>
      <top style="thin">
        <color theme="0" tint="-0.14996795556505021"/>
      </top>
      <bottom style="thin">
        <color indexed="64"/>
      </bottom>
      <diagonal/>
    </border>
    <border>
      <left style="thin">
        <color indexed="22"/>
      </left>
      <right/>
      <top style="thin">
        <color theme="0" tint="-0.14996795556505021"/>
      </top>
      <bottom style="thin">
        <color indexed="64"/>
      </bottom>
      <diagonal/>
    </border>
    <border>
      <left style="thin">
        <color auto="1"/>
      </left>
      <right/>
      <top style="thin">
        <color theme="0" tint="-0.14996795556505021"/>
      </top>
      <bottom style="thin">
        <color indexed="64"/>
      </bottom>
      <diagonal/>
    </border>
  </borders>
  <cellStyleXfs count="8">
    <xf numFmtId="0" fontId="0" fillId="0" borderId="0"/>
    <xf numFmtId="3" fontId="1" fillId="0" borderId="0" applyNumberFormat="0" applyFont="0" applyBorder="0" applyAlignment="0" applyProtection="0"/>
    <xf numFmtId="38" fontId="1" fillId="0" borderId="0" applyFont="0" applyFill="0" applyBorder="0" applyAlignment="0" applyProtection="0"/>
    <xf numFmtId="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xf numFmtId="49" fontId="1" fillId="0" borderId="0" applyFont="0" applyFill="0" applyBorder="0" applyAlignment="0" applyProtection="0"/>
  </cellStyleXfs>
  <cellXfs count="341">
    <xf numFmtId="0" fontId="0" fillId="0" borderId="0" xfId="0"/>
    <xf numFmtId="49" fontId="3" fillId="0" borderId="0" xfId="1" applyNumberFormat="1" applyFont="1" applyFill="1" applyBorder="1" applyAlignment="1" applyProtection="1">
      <alignment horizontal="left"/>
      <protection locked="0"/>
    </xf>
    <xf numFmtId="49" fontId="2" fillId="0" borderId="0" xfId="1" applyNumberFormat="1" applyFont="1" applyFill="1" applyAlignment="1" applyProtection="1">
      <alignment horizontal="center"/>
      <protection locked="0"/>
    </xf>
    <xf numFmtId="9" fontId="2" fillId="0" borderId="0" xfId="1" applyNumberFormat="1" applyFont="1" applyFill="1" applyBorder="1" applyAlignment="1" applyProtection="1">
      <alignment horizontal="left"/>
      <protection locked="0"/>
    </xf>
    <xf numFmtId="49" fontId="2" fillId="0" borderId="0" xfId="1" applyNumberFormat="1" applyFont="1" applyFill="1" applyBorder="1" applyAlignment="1" applyProtection="1">
      <alignment horizontal="left"/>
      <protection locked="0"/>
    </xf>
    <xf numFmtId="49" fontId="4" fillId="0" borderId="0" xfId="1" applyNumberFormat="1" applyFont="1" applyFill="1" applyBorder="1" applyAlignment="1" applyProtection="1">
      <alignment horizontal="center" vertical="center"/>
      <protection locked="0"/>
    </xf>
    <xf numFmtId="8" fontId="4" fillId="0" borderId="13" xfId="1" applyNumberFormat="1" applyFont="1" applyFill="1" applyBorder="1" applyAlignment="1" applyProtection="1">
      <alignment vertical="center"/>
      <protection locked="0"/>
    </xf>
    <xf numFmtId="8" fontId="4" fillId="0" borderId="2" xfId="1" applyNumberFormat="1" applyFont="1" applyFill="1" applyBorder="1" applyAlignment="1" applyProtection="1">
      <alignment vertical="center"/>
      <protection locked="0"/>
    </xf>
    <xf numFmtId="8" fontId="2" fillId="0" borderId="2" xfId="1" applyNumberFormat="1" applyFont="1" applyFill="1" applyBorder="1" applyAlignment="1" applyProtection="1">
      <alignment horizontal="center" vertical="center"/>
      <protection locked="0"/>
    </xf>
    <xf numFmtId="8" fontId="2" fillId="0" borderId="3" xfId="1" applyNumberFormat="1" applyFont="1" applyFill="1" applyBorder="1" applyAlignment="1" applyProtection="1">
      <alignment vertical="center"/>
      <protection locked="0"/>
    </xf>
    <xf numFmtId="9" fontId="4" fillId="0" borderId="2" xfId="2" applyNumberFormat="1" applyFont="1" applyFill="1" applyBorder="1" applyAlignment="1" applyProtection="1">
      <alignment vertical="center"/>
      <protection locked="0"/>
    </xf>
    <xf numFmtId="8" fontId="2" fillId="0" borderId="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wrapText="1"/>
      <protection locked="0"/>
    </xf>
    <xf numFmtId="49" fontId="4" fillId="0" borderId="2" xfId="1" applyNumberFormat="1" applyFont="1" applyFill="1" applyBorder="1" applyAlignment="1" applyProtection="1">
      <alignment vertical="center" wrapText="1"/>
      <protection locked="0"/>
    </xf>
    <xf numFmtId="49" fontId="4" fillId="0" borderId="14" xfId="1" applyNumberFormat="1" applyFont="1" applyFill="1" applyBorder="1" applyAlignment="1" applyProtection="1">
      <alignment horizontal="center" vertical="center" wrapText="1"/>
      <protection locked="0"/>
    </xf>
    <xf numFmtId="49" fontId="4" fillId="0" borderId="21" xfId="1" applyNumberFormat="1" applyFont="1" applyFill="1" applyBorder="1" applyAlignment="1" applyProtection="1">
      <alignment horizontal="center" vertical="center" wrapText="1"/>
      <protection locked="0"/>
    </xf>
    <xf numFmtId="9" fontId="10" fillId="0" borderId="22" xfId="2" applyNumberFormat="1" applyFont="1" applyFill="1" applyBorder="1" applyAlignment="1" applyProtection="1">
      <alignment horizontal="center" vertical="center" wrapText="1"/>
      <protection locked="0"/>
    </xf>
    <xf numFmtId="0" fontId="6" fillId="0" borderId="6" xfId="6" quotePrefix="1" applyFont="1" applyFill="1" applyBorder="1" applyAlignment="1" applyProtection="1">
      <protection locked="0"/>
    </xf>
    <xf numFmtId="0" fontId="6" fillId="0" borderId="1" xfId="6" quotePrefix="1" applyFont="1" applyFill="1" applyBorder="1" applyAlignment="1" applyProtection="1">
      <protection locked="0"/>
    </xf>
    <xf numFmtId="0" fontId="6" fillId="0" borderId="1" xfId="6" quotePrefix="1" applyFont="1" applyFill="1" applyBorder="1" applyAlignment="1" applyProtection="1">
      <alignment horizontal="center"/>
      <protection locked="0"/>
    </xf>
    <xf numFmtId="0" fontId="6" fillId="0" borderId="6" xfId="6" quotePrefix="1" applyFont="1" applyFill="1" applyBorder="1" applyAlignment="1" applyProtection="1">
      <protection locked="0"/>
    </xf>
    <xf numFmtId="0" fontId="6" fillId="0" borderId="1" xfId="6" quotePrefix="1" applyFont="1" applyFill="1" applyBorder="1" applyAlignment="1" applyProtection="1">
      <protection locked="0"/>
    </xf>
    <xf numFmtId="0" fontId="6" fillId="0" borderId="1" xfId="6" quotePrefix="1" applyFont="1" applyFill="1" applyBorder="1" applyAlignment="1" applyProtection="1">
      <alignment horizontal="center"/>
      <protection locked="0"/>
    </xf>
    <xf numFmtId="9" fontId="2" fillId="0" borderId="0" xfId="2" applyNumberFormat="1" applyFont="1" applyFill="1" applyBorder="1" applyAlignment="1" applyProtection="1">
      <alignment vertical="center"/>
      <protection locked="0"/>
    </xf>
    <xf numFmtId="0" fontId="1" fillId="0" borderId="0" xfId="6" applyFont="1" applyFill="1" applyBorder="1" applyAlignment="1" applyProtection="1">
      <alignment horizontal="center"/>
      <protection locked="0"/>
    </xf>
    <xf numFmtId="164" fontId="2" fillId="0" borderId="0" xfId="1" quotePrefix="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vertical="center"/>
      <protection locked="0"/>
    </xf>
    <xf numFmtId="0" fontId="6" fillId="0" borderId="0" xfId="6" quotePrefix="1" applyFont="1" applyFill="1" applyBorder="1" applyAlignment="1" applyProtection="1">
      <alignment horizontal="left"/>
      <protection locked="0"/>
    </xf>
    <xf numFmtId="0" fontId="5" fillId="0" borderId="7" xfId="6" applyFont="1" applyFill="1" applyBorder="1" applyProtection="1">
      <protection locked="0"/>
    </xf>
    <xf numFmtId="0" fontId="5" fillId="0" borderId="0" xfId="6" applyFont="1" applyFill="1" applyBorder="1" applyProtection="1">
      <protection locked="0"/>
    </xf>
    <xf numFmtId="9" fontId="1" fillId="0" borderId="0" xfId="1" applyNumberFormat="1" applyFont="1" applyFill="1" applyBorder="1" applyAlignment="1" applyProtection="1">
      <alignment horizontal="right" vertical="center"/>
      <protection locked="0"/>
    </xf>
    <xf numFmtId="3" fontId="2" fillId="0" borderId="7" xfId="1" applyFont="1" applyFill="1" applyBorder="1" applyAlignment="1" applyProtection="1">
      <alignment vertical="center"/>
      <protection locked="0"/>
    </xf>
    <xf numFmtId="3" fontId="2" fillId="0" borderId="0" xfId="1" applyFont="1" applyFill="1" applyBorder="1" applyAlignment="1" applyProtection="1">
      <alignment vertical="center"/>
      <protection locked="0"/>
    </xf>
    <xf numFmtId="9" fontId="9" fillId="0" borderId="0" xfId="2" applyNumberFormat="1" applyFont="1" applyFill="1" applyBorder="1" applyAlignment="1" applyProtection="1">
      <alignment horizontal="right"/>
      <protection locked="0"/>
    </xf>
    <xf numFmtId="0" fontId="1" fillId="0" borderId="7" xfId="6" applyFont="1" applyFill="1" applyBorder="1" applyProtection="1">
      <protection locked="0"/>
    </xf>
    <xf numFmtId="0" fontId="1" fillId="0" borderId="0" xfId="6" applyFont="1" applyFill="1" applyBorder="1" applyProtection="1">
      <protection locked="0"/>
    </xf>
    <xf numFmtId="9" fontId="1" fillId="0" borderId="0" xfId="2" applyNumberFormat="1" applyFont="1" applyFill="1" applyBorder="1" applyAlignment="1" applyProtection="1">
      <alignment horizontal="right"/>
      <protection locked="0"/>
    </xf>
    <xf numFmtId="0" fontId="1" fillId="0" borderId="8" xfId="6" applyFont="1" applyFill="1" applyBorder="1" applyProtection="1">
      <protection locked="0"/>
    </xf>
    <xf numFmtId="0" fontId="1" fillId="0" borderId="5" xfId="6" applyFont="1" applyFill="1" applyBorder="1" applyProtection="1">
      <protection locked="0"/>
    </xf>
    <xf numFmtId="0" fontId="1" fillId="0" borderId="5" xfId="6" applyFont="1" applyFill="1" applyBorder="1" applyAlignment="1" applyProtection="1">
      <alignment horizontal="center"/>
      <protection locked="0"/>
    </xf>
    <xf numFmtId="164" fontId="2" fillId="0" borderId="5" xfId="1" quotePrefix="1" applyNumberFormat="1" applyFont="1" applyFill="1" applyBorder="1" applyAlignment="1" applyProtection="1">
      <alignment horizontal="center" vertical="center"/>
      <protection locked="0"/>
    </xf>
    <xf numFmtId="9" fontId="2" fillId="0" borderId="5" xfId="2" applyNumberFormat="1" applyFont="1" applyFill="1" applyBorder="1" applyAlignment="1" applyProtection="1">
      <alignment vertical="center"/>
      <protection locked="0"/>
    </xf>
    <xf numFmtId="3" fontId="2" fillId="0" borderId="0" xfId="1" applyFont="1" applyFill="1" applyBorder="1" applyAlignment="1" applyProtection="1">
      <alignment horizontal="left" vertical="center"/>
      <protection locked="0"/>
    </xf>
    <xf numFmtId="9" fontId="4" fillId="0" borderId="4" xfId="2" applyNumberFormat="1" applyFont="1" applyFill="1" applyBorder="1" applyAlignment="1" applyProtection="1">
      <alignment vertical="center" wrapText="1"/>
      <protection locked="0"/>
    </xf>
    <xf numFmtId="9" fontId="4" fillId="0" borderId="0" xfId="2" applyNumberFormat="1" applyFont="1" applyFill="1" applyBorder="1" applyAlignment="1" applyProtection="1">
      <alignment vertical="center" wrapText="1"/>
      <protection locked="0"/>
    </xf>
    <xf numFmtId="49" fontId="2" fillId="0" borderId="10" xfId="1" applyNumberFormat="1" applyFont="1" applyFill="1" applyBorder="1" applyAlignment="1" applyProtection="1">
      <alignment vertical="center"/>
      <protection locked="0"/>
    </xf>
    <xf numFmtId="8" fontId="2" fillId="0" borderId="7" xfId="1" applyNumberFormat="1" applyFont="1" applyFill="1" applyBorder="1" applyAlignment="1" applyProtection="1">
      <alignment horizontal="left" vertical="center" indent="1"/>
      <protection locked="0"/>
    </xf>
    <xf numFmtId="8" fontId="2" fillId="0" borderId="0" xfId="1" applyNumberFormat="1" applyFont="1" applyFill="1" applyBorder="1" applyAlignment="1" applyProtection="1">
      <alignment vertical="center"/>
      <protection locked="0"/>
    </xf>
    <xf numFmtId="8" fontId="2" fillId="0" borderId="0" xfId="1" applyNumberFormat="1" applyFont="1" applyFill="1" applyBorder="1" applyAlignment="1" applyProtection="1">
      <alignment horizontal="center" vertical="center"/>
      <protection locked="0"/>
    </xf>
    <xf numFmtId="9" fontId="2" fillId="0" borderId="0" xfId="2" applyNumberFormat="1" applyFont="1" applyFill="1" applyBorder="1" applyAlignment="1" applyProtection="1">
      <alignment horizontal="center" vertical="center"/>
      <protection locked="0"/>
    </xf>
    <xf numFmtId="3" fontId="1" fillId="0" borderId="0" xfId="1" applyFont="1" applyFill="1" applyBorder="1" applyAlignment="1" applyProtection="1">
      <alignment horizontal="center" vertical="center"/>
      <protection locked="0"/>
    </xf>
    <xf numFmtId="3" fontId="1" fillId="0" borderId="0" xfId="1" applyFont="1" applyFill="1" applyBorder="1" applyAlignment="1" applyProtection="1">
      <alignment vertical="center"/>
      <protection locked="0"/>
    </xf>
    <xf numFmtId="9" fontId="1" fillId="0" borderId="0" xfId="2" applyNumberFormat="1" applyFont="1" applyFill="1" applyBorder="1" applyAlignment="1" applyProtection="1">
      <alignment vertical="center"/>
      <protection locked="0"/>
    </xf>
    <xf numFmtId="49" fontId="2" fillId="0" borderId="8" xfId="1" applyNumberFormat="1" applyFont="1" applyFill="1" applyBorder="1" applyAlignment="1" applyProtection="1">
      <alignment vertical="center"/>
      <protection locked="0"/>
    </xf>
    <xf numFmtId="49" fontId="2" fillId="0" borderId="5" xfId="1" applyNumberFormat="1" applyFont="1" applyFill="1" applyBorder="1" applyAlignment="1" applyProtection="1">
      <alignment vertical="center"/>
      <protection locked="0"/>
    </xf>
    <xf numFmtId="3" fontId="1" fillId="0" borderId="5" xfId="1" applyFont="1" applyFill="1" applyBorder="1" applyAlignment="1" applyProtection="1">
      <alignment horizontal="center" vertical="center"/>
      <protection locked="0"/>
    </xf>
    <xf numFmtId="3" fontId="1" fillId="0" borderId="5" xfId="1" applyFont="1" applyFill="1" applyBorder="1" applyAlignment="1" applyProtection="1">
      <alignment vertical="center"/>
      <protection locked="0"/>
    </xf>
    <xf numFmtId="9" fontId="1" fillId="0" borderId="5" xfId="2" applyNumberFormat="1" applyFont="1" applyFill="1" applyBorder="1" applyAlignment="1" applyProtection="1">
      <alignment vertical="center"/>
      <protection locked="0"/>
    </xf>
    <xf numFmtId="49" fontId="2" fillId="0" borderId="7" xfId="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horizontal="center" vertical="center"/>
      <protection locked="0"/>
    </xf>
    <xf numFmtId="49" fontId="11" fillId="0" borderId="0" xfId="1" applyNumberFormat="1" applyFont="1" applyFill="1" applyBorder="1" applyAlignment="1" applyProtection="1">
      <alignment vertical="center"/>
      <protection locked="0"/>
    </xf>
    <xf numFmtId="49" fontId="4" fillId="0" borderId="4" xfId="1" applyNumberFormat="1" applyFont="1" applyFill="1" applyBorder="1" applyAlignment="1" applyProtection="1">
      <alignment horizontal="center" vertical="center" wrapText="1"/>
      <protection locked="0"/>
    </xf>
    <xf numFmtId="49" fontId="4" fillId="0" borderId="0" xfId="1" applyNumberFormat="1" applyFont="1" applyFill="1" applyBorder="1" applyAlignment="1" applyProtection="1">
      <alignment horizontal="center" vertical="center" wrapText="1"/>
      <protection locked="0"/>
    </xf>
    <xf numFmtId="164" fontId="11" fillId="0" borderId="0" xfId="1" quotePrefix="1" applyNumberFormat="1" applyFont="1" applyFill="1" applyBorder="1" applyAlignment="1" applyProtection="1">
      <alignment horizontal="center" vertical="center" wrapText="1"/>
      <protection locked="0"/>
    </xf>
    <xf numFmtId="167" fontId="1" fillId="0" borderId="0" xfId="1" applyNumberFormat="1"/>
    <xf numFmtId="167" fontId="4" fillId="0" borderId="3" xfId="2" applyNumberFormat="1" applyFont="1" applyFill="1" applyBorder="1" applyAlignment="1" applyProtection="1">
      <alignment vertical="center"/>
      <protection locked="0"/>
    </xf>
    <xf numFmtId="167" fontId="4" fillId="0" borderId="2" xfId="2" applyNumberFormat="1" applyFont="1" applyFill="1" applyBorder="1" applyAlignment="1" applyProtection="1">
      <alignment vertical="center"/>
      <protection locked="0"/>
    </xf>
    <xf numFmtId="167" fontId="6" fillId="0" borderId="1" xfId="6" quotePrefix="1" applyNumberFormat="1" applyFont="1" applyFill="1" applyBorder="1" applyAlignment="1" applyProtection="1">
      <protection locked="0"/>
    </xf>
    <xf numFmtId="167" fontId="1" fillId="0" borderId="0" xfId="2" applyNumberFormat="1" applyFont="1" applyFill="1" applyBorder="1" applyAlignment="1" applyProtection="1">
      <alignment horizontal="right" vertical="center"/>
      <protection locked="0"/>
    </xf>
    <xf numFmtId="167" fontId="2" fillId="0" borderId="0" xfId="1" applyNumberFormat="1" applyFont="1" applyFill="1" applyBorder="1" applyAlignment="1" applyProtection="1">
      <alignment vertical="center"/>
      <protection locked="0"/>
    </xf>
    <xf numFmtId="167" fontId="1" fillId="0" borderId="0" xfId="2" applyNumberFormat="1" applyFont="1" applyFill="1" applyBorder="1" applyAlignment="1" applyProtection="1">
      <alignment horizontal="right"/>
      <protection locked="0"/>
    </xf>
    <xf numFmtId="167" fontId="1" fillId="0" borderId="5" xfId="2" applyNumberFormat="1" applyFont="1" applyFill="1" applyBorder="1" applyAlignment="1" applyProtection="1">
      <alignment horizontal="right"/>
      <protection locked="0"/>
    </xf>
    <xf numFmtId="167" fontId="4" fillId="0" borderId="4" xfId="2" applyNumberFormat="1" applyFont="1" applyFill="1" applyBorder="1" applyAlignment="1" applyProtection="1">
      <alignment vertical="center" wrapText="1"/>
      <protection locked="0"/>
    </xf>
    <xf numFmtId="167" fontId="4" fillId="0" borderId="0" xfId="2" applyNumberFormat="1" applyFont="1" applyFill="1" applyBorder="1" applyAlignment="1" applyProtection="1">
      <alignment vertical="center" wrapText="1"/>
      <protection locked="0"/>
    </xf>
    <xf numFmtId="167" fontId="2" fillId="0" borderId="0" xfId="2" applyNumberFormat="1" applyFont="1" applyFill="1" applyBorder="1" applyAlignment="1" applyProtection="1">
      <alignment vertical="center"/>
      <protection locked="0"/>
    </xf>
    <xf numFmtId="167" fontId="2" fillId="0" borderId="0" xfId="2" applyNumberFormat="1" applyFont="1" applyFill="1" applyBorder="1" applyAlignment="1" applyProtection="1">
      <alignment horizontal="center" vertical="center"/>
      <protection locked="0"/>
    </xf>
    <xf numFmtId="167" fontId="1" fillId="0" borderId="0" xfId="2" applyNumberFormat="1" applyFont="1" applyFill="1" applyBorder="1" applyAlignment="1" applyProtection="1">
      <alignment vertical="center"/>
      <protection locked="0"/>
    </xf>
    <xf numFmtId="167" fontId="1" fillId="0" borderId="5" xfId="2" applyNumberFormat="1" applyFont="1" applyFill="1" applyBorder="1" applyAlignment="1" applyProtection="1">
      <alignment vertical="center"/>
      <protection locked="0"/>
    </xf>
    <xf numFmtId="167" fontId="0" fillId="0" borderId="0" xfId="0" applyNumberFormat="1"/>
    <xf numFmtId="167" fontId="7" fillId="0" borderId="0" xfId="1" applyNumberFormat="1" applyFont="1" applyFill="1" applyBorder="1" applyAlignment="1" applyProtection="1">
      <alignment horizontal="left"/>
      <protection locked="0"/>
    </xf>
    <xf numFmtId="167" fontId="2" fillId="0" borderId="0" xfId="1" applyNumberFormat="1" applyFont="1" applyFill="1" applyBorder="1" applyAlignment="1" applyProtection="1">
      <alignment horizontal="left"/>
      <protection locked="0"/>
    </xf>
    <xf numFmtId="167" fontId="4" fillId="0" borderId="0" xfId="2" applyNumberFormat="1" applyFont="1" applyFill="1" applyBorder="1" applyAlignment="1" applyProtection="1">
      <alignment horizontal="left" vertical="center"/>
      <protection locked="0"/>
    </xf>
    <xf numFmtId="167" fontId="2" fillId="0" borderId="2" xfId="2" applyNumberFormat="1" applyFont="1" applyFill="1" applyBorder="1" applyAlignment="1" applyProtection="1">
      <alignment vertical="center"/>
      <protection locked="0"/>
    </xf>
    <xf numFmtId="167" fontId="4" fillId="0" borderId="2" xfId="2" applyNumberFormat="1" applyFont="1" applyFill="1" applyBorder="1" applyAlignment="1" applyProtection="1">
      <alignment horizontal="center" vertical="center" wrapText="1"/>
      <protection locked="0"/>
    </xf>
    <xf numFmtId="167" fontId="2" fillId="0" borderId="5" xfId="2" applyNumberFormat="1" applyFont="1" applyFill="1" applyBorder="1" applyAlignment="1" applyProtection="1">
      <alignment vertical="center"/>
      <protection locked="0"/>
    </xf>
    <xf numFmtId="167" fontId="2" fillId="0" borderId="2" xfId="2" applyNumberFormat="1" applyFont="1" applyFill="1" applyBorder="1" applyAlignment="1" applyProtection="1">
      <alignment horizontal="left" vertical="center"/>
      <protection locked="0"/>
    </xf>
    <xf numFmtId="167" fontId="2" fillId="0" borderId="0" xfId="2" applyNumberFormat="1" applyFont="1" applyFill="1" applyBorder="1" applyAlignment="1" applyProtection="1">
      <alignment horizontal="left" vertical="center"/>
      <protection locked="0"/>
    </xf>
    <xf numFmtId="49" fontId="11" fillId="0" borderId="7" xfId="1" applyNumberFormat="1" applyFont="1" applyFill="1" applyBorder="1" applyAlignment="1" applyProtection="1">
      <alignment vertical="center" wrapText="1"/>
      <protection locked="0"/>
    </xf>
    <xf numFmtId="8" fontId="2" fillId="0" borderId="0" xfId="1" applyNumberFormat="1" applyFont="1" applyFill="1" applyBorder="1" applyAlignment="1" applyProtection="1">
      <alignment horizontal="left" vertical="center"/>
      <protection locked="0"/>
    </xf>
    <xf numFmtId="167" fontId="2" fillId="0" borderId="15" xfId="2" applyNumberFormat="1" applyFont="1" applyFill="1" applyBorder="1" applyAlignment="1" applyProtection="1">
      <alignment horizontal="left" vertical="center"/>
      <protection locked="0"/>
    </xf>
    <xf numFmtId="0" fontId="5" fillId="0" borderId="0" xfId="6" applyFont="1" applyFill="1" applyBorder="1" applyAlignment="1" applyProtection="1">
      <protection locked="0"/>
    </xf>
    <xf numFmtId="0" fontId="1" fillId="0" borderId="28" xfId="6" applyFont="1" applyFill="1" applyBorder="1" applyAlignment="1" applyProtection="1">
      <protection locked="0"/>
    </xf>
    <xf numFmtId="0" fontId="1" fillId="0" borderId="27" xfId="6" applyFont="1" applyFill="1" applyBorder="1" applyAlignment="1" applyProtection="1">
      <protection locked="0"/>
    </xf>
    <xf numFmtId="0" fontId="1" fillId="0" borderId="29" xfId="6" applyFont="1" applyFill="1" applyBorder="1" applyAlignment="1" applyProtection="1">
      <alignment horizontal="center"/>
      <protection locked="0"/>
    </xf>
    <xf numFmtId="0" fontId="1" fillId="0" borderId="30" xfId="6" applyFont="1" applyFill="1" applyBorder="1" applyAlignment="1" applyProtection="1">
      <protection locked="0"/>
    </xf>
    <xf numFmtId="167" fontId="1" fillId="0" borderId="29" xfId="6" applyNumberFormat="1" applyFont="1" applyFill="1" applyBorder="1" applyAlignment="1" applyProtection="1">
      <protection locked="0"/>
    </xf>
    <xf numFmtId="167" fontId="4" fillId="0" borderId="32" xfId="2" applyNumberFormat="1" applyFont="1" applyFill="1" applyBorder="1" applyAlignment="1" applyProtection="1">
      <alignment horizontal="center" vertical="center" wrapText="1"/>
      <protection locked="0"/>
    </xf>
    <xf numFmtId="167" fontId="2" fillId="0" borderId="33" xfId="2" applyNumberFormat="1" applyFont="1" applyFill="1" applyBorder="1" applyAlignment="1" applyProtection="1">
      <alignment vertical="center"/>
      <protection locked="0"/>
    </xf>
    <xf numFmtId="167" fontId="2" fillId="0" borderId="34" xfId="2" applyNumberFormat="1" applyFont="1" applyFill="1" applyBorder="1" applyAlignment="1" applyProtection="1">
      <alignment vertical="center"/>
      <protection locked="0"/>
    </xf>
    <xf numFmtId="167" fontId="6" fillId="0" borderId="38" xfId="6" quotePrefix="1" applyNumberFormat="1" applyFont="1" applyFill="1" applyBorder="1" applyAlignment="1" applyProtection="1">
      <protection locked="0"/>
    </xf>
    <xf numFmtId="167" fontId="6" fillId="0" borderId="44" xfId="6" quotePrefix="1" applyNumberFormat="1" applyFont="1" applyFill="1" applyBorder="1" applyAlignment="1" applyProtection="1">
      <protection locked="0"/>
    </xf>
    <xf numFmtId="0" fontId="6" fillId="0" borderId="45" xfId="6" quotePrefix="1" applyFont="1" applyFill="1" applyBorder="1" applyAlignment="1" applyProtection="1">
      <protection locked="0"/>
    </xf>
    <xf numFmtId="0" fontId="6" fillId="0" borderId="46" xfId="6" quotePrefix="1" applyFont="1" applyFill="1" applyBorder="1" applyAlignment="1" applyProtection="1">
      <protection locked="0"/>
    </xf>
    <xf numFmtId="0" fontId="6" fillId="0" borderId="46" xfId="6" quotePrefix="1" applyFont="1" applyFill="1" applyBorder="1" applyAlignment="1" applyProtection="1">
      <alignment horizontal="center"/>
      <protection locked="0"/>
    </xf>
    <xf numFmtId="167" fontId="6" fillId="0" borderId="46" xfId="6" quotePrefix="1" applyNumberFormat="1" applyFont="1" applyFill="1" applyBorder="1" applyAlignment="1" applyProtection="1">
      <protection locked="0"/>
    </xf>
    <xf numFmtId="167" fontId="6" fillId="0" borderId="47" xfId="6" quotePrefix="1" applyNumberFormat="1" applyFont="1" applyFill="1" applyBorder="1" applyAlignment="1" applyProtection="1">
      <protection locked="0"/>
    </xf>
    <xf numFmtId="0" fontId="6" fillId="0" borderId="34" xfId="6" quotePrefix="1" applyFont="1" applyFill="1" applyBorder="1" applyAlignment="1" applyProtection="1">
      <alignment horizontal="left"/>
      <protection locked="0"/>
    </xf>
    <xf numFmtId="0" fontId="1" fillId="0" borderId="34" xfId="6" applyFont="1" applyFill="1" applyBorder="1" applyAlignment="1" applyProtection="1">
      <alignment horizontal="center"/>
      <protection locked="0"/>
    </xf>
    <xf numFmtId="167" fontId="2" fillId="0" borderId="34" xfId="2" applyNumberFormat="1" applyFont="1" applyFill="1" applyBorder="1" applyAlignment="1" applyProtection="1">
      <alignment horizontal="right" vertical="center"/>
      <protection locked="0"/>
    </xf>
    <xf numFmtId="164" fontId="2" fillId="0" borderId="34" xfId="1" quotePrefix="1" applyNumberFormat="1" applyFont="1" applyFill="1" applyBorder="1" applyAlignment="1" applyProtection="1">
      <alignment horizontal="center" vertical="center"/>
      <protection locked="0"/>
    </xf>
    <xf numFmtId="0" fontId="6" fillId="0" borderId="34" xfId="6" quotePrefix="1" applyFont="1" applyFill="1" applyBorder="1" applyAlignment="1" applyProtection="1">
      <protection locked="0"/>
    </xf>
    <xf numFmtId="0" fontId="6" fillId="0" borderId="34" xfId="6" quotePrefix="1" applyFont="1" applyFill="1" applyBorder="1" applyAlignment="1" applyProtection="1">
      <alignment horizontal="center"/>
      <protection locked="0"/>
    </xf>
    <xf numFmtId="167" fontId="6" fillId="0" borderId="34" xfId="6" quotePrefix="1" applyNumberFormat="1" applyFont="1" applyFill="1" applyBorder="1" applyAlignment="1" applyProtection="1">
      <protection locked="0"/>
    </xf>
    <xf numFmtId="3" fontId="1" fillId="0" borderId="0" xfId="1" applyFont="1" applyFill="1" applyBorder="1" applyAlignment="1" applyProtection="1">
      <protection locked="0"/>
    </xf>
    <xf numFmtId="3" fontId="1" fillId="0" borderId="0" xfId="1" applyFont="1" applyFill="1" applyBorder="1" applyAlignment="1" applyProtection="1">
      <alignment horizontal="left" vertical="center"/>
      <protection locked="0"/>
    </xf>
    <xf numFmtId="49" fontId="2" fillId="0" borderId="7" xfId="1" applyNumberFormat="1" applyFont="1" applyFill="1" applyBorder="1" applyAlignment="1" applyProtection="1">
      <alignment vertical="center"/>
      <protection locked="0"/>
    </xf>
    <xf numFmtId="49" fontId="2" fillId="0" borderId="0" xfId="1" applyNumberFormat="1" applyFont="1" applyFill="1" applyBorder="1" applyAlignment="1" applyProtection="1">
      <alignment vertical="center" wrapText="1"/>
      <protection locked="0"/>
    </xf>
    <xf numFmtId="3" fontId="1" fillId="0" borderId="0" xfId="1" applyFont="1" applyFill="1" applyBorder="1" applyAlignment="1" applyProtection="1">
      <alignment vertical="center" wrapText="1"/>
      <protection locked="0"/>
    </xf>
    <xf numFmtId="49" fontId="4" fillId="0" borderId="0" xfId="1" applyNumberFormat="1" applyFont="1" applyFill="1" applyBorder="1" applyAlignment="1" applyProtection="1">
      <alignment horizontal="left" vertical="center"/>
      <protection locked="0"/>
    </xf>
    <xf numFmtId="49" fontId="4" fillId="0" borderId="0" xfId="1" applyNumberFormat="1" applyFont="1" applyFill="1" applyBorder="1" applyAlignment="1" applyProtection="1">
      <alignment horizontal="left" vertical="center" wrapText="1"/>
      <protection locked="0"/>
    </xf>
    <xf numFmtId="38" fontId="14" fillId="0" borderId="0" xfId="1" applyNumberFormat="1" applyFont="1" applyFill="1" applyBorder="1" applyAlignment="1" applyProtection="1">
      <alignment horizontal="left" vertical="center"/>
      <protection locked="0"/>
    </xf>
    <xf numFmtId="38" fontId="2"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wrapText="1"/>
      <protection locked="0"/>
    </xf>
    <xf numFmtId="0" fontId="0" fillId="0" borderId="0" xfId="0" applyBorder="1"/>
    <xf numFmtId="38" fontId="15"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40" fontId="1" fillId="0" borderId="0" xfId="2" applyNumberFormat="1" applyFont="1" applyFill="1" applyBorder="1" applyAlignment="1" applyProtection="1">
      <alignment horizontal="left" vertical="center"/>
      <protection locked="0"/>
    </xf>
    <xf numFmtId="2" fontId="8" fillId="0" borderId="0" xfId="1" applyNumberFormat="1" applyFont="1" applyFill="1" applyBorder="1" applyAlignment="1" applyProtection="1">
      <alignment horizontal="left" vertical="center"/>
      <protection locked="0"/>
    </xf>
    <xf numFmtId="49" fontId="2" fillId="0" borderId="0" xfId="1" applyNumberFormat="1" applyFont="1" applyFill="1" applyBorder="1" applyAlignment="1" applyProtection="1">
      <alignment horizontal="left" vertical="center"/>
      <protection locked="0"/>
    </xf>
    <xf numFmtId="167" fontId="4" fillId="0" borderId="9" xfId="2" applyNumberFormat="1" applyFont="1" applyFill="1" applyBorder="1" applyAlignment="1" applyProtection="1">
      <alignment horizontal="left" vertical="center" wrapText="1"/>
      <protection locked="0"/>
    </xf>
    <xf numFmtId="167" fontId="4" fillId="0" borderId="10" xfId="2" applyNumberFormat="1" applyFont="1" applyFill="1" applyBorder="1" applyAlignment="1" applyProtection="1">
      <alignment horizontal="left" vertical="center" wrapText="1"/>
      <protection locked="0"/>
    </xf>
    <xf numFmtId="167" fontId="2" fillId="0" borderId="10" xfId="1" applyNumberFormat="1" applyFont="1" applyFill="1" applyBorder="1" applyAlignment="1" applyProtection="1">
      <alignment vertical="center"/>
      <protection locked="0"/>
    </xf>
    <xf numFmtId="167" fontId="2" fillId="0" borderId="10" xfId="2" applyNumberFormat="1" applyFont="1" applyFill="1" applyBorder="1" applyAlignment="1" applyProtection="1">
      <alignment horizontal="left" vertical="center"/>
      <protection locked="0"/>
    </xf>
    <xf numFmtId="167" fontId="1" fillId="0" borderId="10" xfId="2" applyNumberFormat="1" applyFont="1" applyFill="1" applyBorder="1" applyAlignment="1" applyProtection="1">
      <alignment horizontal="left" vertical="center"/>
      <protection locked="0"/>
    </xf>
    <xf numFmtId="167" fontId="1" fillId="0" borderId="11" xfId="2" applyNumberFormat="1" applyFont="1" applyFill="1" applyBorder="1" applyAlignment="1" applyProtection="1">
      <alignment horizontal="left" vertical="center"/>
      <protection locked="0"/>
    </xf>
    <xf numFmtId="167" fontId="11" fillId="0" borderId="48" xfId="3" applyNumberFormat="1" applyFont="1" applyFill="1" applyBorder="1" applyAlignment="1" applyProtection="1">
      <alignment vertical="center"/>
      <protection locked="0"/>
    </xf>
    <xf numFmtId="167" fontId="11" fillId="0" borderId="49" xfId="2" applyNumberFormat="1" applyFont="1" applyFill="1" applyBorder="1" applyAlignment="1" applyProtection="1">
      <alignment horizontal="right" vertical="center"/>
      <protection locked="0"/>
    </xf>
    <xf numFmtId="167" fontId="11" fillId="0" borderId="49" xfId="3" applyNumberFormat="1" applyFont="1" applyFill="1" applyBorder="1" applyAlignment="1" applyProtection="1">
      <alignment horizontal="right" vertical="center"/>
      <protection locked="0"/>
    </xf>
    <xf numFmtId="167" fontId="2" fillId="0" borderId="11" xfId="2" applyNumberFormat="1" applyFont="1" applyFill="1" applyBorder="1" applyAlignment="1" applyProtection="1">
      <alignment horizontal="left" vertical="center"/>
      <protection locked="0"/>
    </xf>
    <xf numFmtId="164" fontId="1" fillId="0" borderId="0" xfId="1" quotePrefix="1" applyNumberFormat="1" applyFont="1" applyFill="1" applyBorder="1" applyAlignment="1" applyProtection="1">
      <alignment horizontal="center" vertical="center"/>
      <protection locked="0"/>
    </xf>
    <xf numFmtId="167" fontId="1" fillId="0" borderId="0" xfId="1" applyNumberFormat="1" applyFont="1" applyFill="1" applyBorder="1" applyAlignment="1" applyProtection="1">
      <alignment vertical="center"/>
      <protection locked="0"/>
    </xf>
    <xf numFmtId="0" fontId="1" fillId="0" borderId="33" xfId="6" applyFont="1" applyFill="1" applyBorder="1" applyAlignment="1" applyProtection="1">
      <alignment horizontal="center"/>
      <protection locked="0"/>
    </xf>
    <xf numFmtId="167" fontId="1" fillId="2" borderId="33" xfId="2" applyNumberFormat="1" applyFont="1" applyFill="1" applyBorder="1" applyAlignment="1" applyProtection="1">
      <alignment horizontal="right" vertical="center"/>
      <protection locked="0"/>
    </xf>
    <xf numFmtId="164" fontId="1" fillId="0" borderId="33" xfId="1" quotePrefix="1" applyNumberFormat="1" applyFont="1" applyFill="1" applyBorder="1" applyAlignment="1" applyProtection="1">
      <alignment horizontal="center" vertical="center"/>
      <protection locked="0"/>
    </xf>
    <xf numFmtId="167" fontId="1" fillId="2" borderId="34" xfId="2" applyNumberFormat="1" applyFont="1" applyFill="1" applyBorder="1" applyAlignment="1" applyProtection="1">
      <alignment horizontal="right" vertical="center"/>
      <protection locked="0"/>
    </xf>
    <xf numFmtId="164" fontId="1" fillId="0" borderId="34" xfId="1" quotePrefix="1" applyNumberFormat="1" applyFont="1" applyFill="1" applyBorder="1" applyAlignment="1" applyProtection="1">
      <alignment horizontal="center" vertical="center"/>
      <protection locked="0"/>
    </xf>
    <xf numFmtId="167" fontId="1" fillId="0" borderId="10" xfId="3" applyNumberFormat="1" applyFont="1" applyFill="1" applyBorder="1" applyProtection="1">
      <protection locked="0"/>
    </xf>
    <xf numFmtId="167" fontId="1" fillId="0" borderId="43" xfId="3" applyNumberFormat="1" applyFont="1" applyFill="1" applyBorder="1" applyProtection="1">
      <protection locked="0"/>
    </xf>
    <xf numFmtId="167" fontId="1" fillId="0" borderId="36" xfId="3" applyNumberFormat="1" applyFont="1" applyFill="1" applyBorder="1" applyProtection="1">
      <protection locked="0"/>
    </xf>
    <xf numFmtId="0" fontId="0" fillId="0" borderId="0" xfId="0" applyAlignment="1"/>
    <xf numFmtId="38" fontId="2" fillId="0" borderId="0" xfId="1" applyNumberFormat="1" applyFont="1" applyFill="1" applyBorder="1" applyAlignment="1" applyProtection="1">
      <alignment horizontal="left"/>
      <protection locked="0"/>
    </xf>
    <xf numFmtId="0" fontId="5" fillId="0" borderId="42" xfId="6" applyFont="1" applyFill="1" applyBorder="1" applyProtection="1">
      <protection locked="0"/>
    </xf>
    <xf numFmtId="0" fontId="5" fillId="0" borderId="33" xfId="6" applyFont="1" applyFill="1" applyBorder="1" applyProtection="1">
      <protection locked="0"/>
    </xf>
    <xf numFmtId="0" fontId="5" fillId="0" borderId="35" xfId="6" applyFont="1" applyFill="1" applyBorder="1" applyProtection="1">
      <protection locked="0"/>
    </xf>
    <xf numFmtId="0" fontId="5" fillId="0" borderId="34" xfId="6" applyFont="1" applyFill="1" applyBorder="1" applyProtection="1">
      <protection locked="0"/>
    </xf>
    <xf numFmtId="49" fontId="4" fillId="0" borderId="7"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167" fontId="4" fillId="0" borderId="0" xfId="2" applyNumberFormat="1" applyFont="1" applyFill="1" applyBorder="1" applyAlignment="1" applyProtection="1">
      <alignment horizontal="center" vertical="center" wrapText="1"/>
      <protection locked="0"/>
    </xf>
    <xf numFmtId="164" fontId="11" fillId="0" borderId="5" xfId="1" quotePrefix="1" applyNumberFormat="1" applyFont="1" applyFill="1" applyBorder="1" applyAlignment="1" applyProtection="1">
      <alignment horizontal="center" vertical="center"/>
      <protection locked="0"/>
    </xf>
    <xf numFmtId="167" fontId="11" fillId="0" borderId="5" xfId="2" applyNumberFormat="1" applyFont="1" applyFill="1" applyBorder="1" applyAlignment="1" applyProtection="1">
      <alignment vertical="center"/>
      <protection locked="0"/>
    </xf>
    <xf numFmtId="167" fontId="11" fillId="0" borderId="37" xfId="2" applyNumberFormat="1" applyFont="1" applyFill="1" applyBorder="1" applyAlignment="1" applyProtection="1">
      <alignment vertical="center"/>
      <protection locked="0"/>
    </xf>
    <xf numFmtId="0" fontId="17" fillId="0" borderId="34" xfId="6" quotePrefix="1" applyFont="1" applyFill="1" applyBorder="1" applyAlignment="1" applyProtection="1">
      <alignment horizontal="center"/>
      <protection locked="0"/>
    </xf>
    <xf numFmtId="0" fontId="17" fillId="0" borderId="34" xfId="6" applyFont="1" applyFill="1" applyBorder="1" applyAlignment="1" applyProtection="1">
      <alignment horizontal="center"/>
      <protection locked="0"/>
    </xf>
    <xf numFmtId="167" fontId="4" fillId="0" borderId="53" xfId="2" applyNumberFormat="1" applyFont="1" applyFill="1" applyBorder="1" applyAlignment="1" applyProtection="1">
      <alignment horizontal="center" vertical="center" wrapText="1"/>
      <protection locked="0"/>
    </xf>
    <xf numFmtId="167" fontId="4" fillId="0" borderId="14" xfId="2" applyNumberFormat="1" applyFont="1" applyFill="1" applyBorder="1" applyAlignment="1" applyProtection="1">
      <alignment horizontal="center" vertical="center" wrapText="1"/>
      <protection locked="0"/>
    </xf>
    <xf numFmtId="0" fontId="6" fillId="0" borderId="54" xfId="6" quotePrefix="1" applyFont="1" applyFill="1" applyBorder="1" applyAlignment="1" applyProtection="1">
      <protection locked="0"/>
    </xf>
    <xf numFmtId="9" fontId="11" fillId="2" borderId="52" xfId="2" applyNumberFormat="1" applyFont="1" applyFill="1" applyBorder="1" applyAlignment="1" applyProtection="1">
      <alignment vertical="center"/>
      <protection locked="0"/>
    </xf>
    <xf numFmtId="9" fontId="11" fillId="2" borderId="51" xfId="2" applyNumberFormat="1" applyFont="1" applyFill="1" applyBorder="1" applyAlignment="1" applyProtection="1">
      <alignment vertical="center" wrapText="1"/>
      <protection locked="0"/>
    </xf>
    <xf numFmtId="10" fontId="2" fillId="0" borderId="55" xfId="2" applyNumberFormat="1" applyFont="1" applyFill="1" applyBorder="1" applyAlignment="1" applyProtection="1">
      <alignment vertical="center"/>
      <protection locked="0"/>
    </xf>
    <xf numFmtId="10" fontId="6" fillId="0" borderId="55" xfId="6" quotePrefix="1" applyNumberFormat="1" applyFont="1" applyFill="1" applyBorder="1" applyAlignment="1" applyProtection="1">
      <protection locked="0"/>
    </xf>
    <xf numFmtId="0" fontId="20" fillId="0" borderId="0" xfId="0" applyFont="1"/>
    <xf numFmtId="38" fontId="2" fillId="0" borderId="0" xfId="2" applyNumberFormat="1" applyFont="1" applyFill="1" applyBorder="1" applyAlignment="1" applyProtection="1">
      <alignment horizontal="centerContinuous"/>
      <protection locked="0"/>
    </xf>
    <xf numFmtId="38" fontId="4" fillId="0" borderId="0" xfId="2" applyNumberFormat="1" applyFont="1" applyFill="1" applyBorder="1" applyAlignment="1" applyProtection="1">
      <alignment horizontal="left" vertical="center"/>
      <protection locked="0"/>
    </xf>
    <xf numFmtId="38" fontId="2" fillId="0" borderId="2" xfId="2" applyNumberFormat="1" applyFont="1" applyFill="1" applyBorder="1" applyAlignment="1" applyProtection="1">
      <alignment vertical="center"/>
      <protection locked="0"/>
    </xf>
    <xf numFmtId="38" fontId="1" fillId="0" borderId="26" xfId="6" applyNumberFormat="1" applyFont="1" applyFill="1" applyBorder="1" applyAlignment="1" applyProtection="1">
      <protection locked="0"/>
    </xf>
    <xf numFmtId="38" fontId="4" fillId="0" borderId="20" xfId="2" applyNumberFormat="1" applyFont="1" applyFill="1" applyBorder="1" applyAlignment="1" applyProtection="1">
      <alignment horizontal="center" vertical="center" wrapText="1"/>
      <protection locked="0"/>
    </xf>
    <xf numFmtId="38" fontId="6" fillId="0" borderId="1" xfId="6" quotePrefix="1" applyNumberFormat="1" applyFont="1" applyFill="1" applyBorder="1" applyAlignment="1" applyProtection="1">
      <protection locked="0"/>
    </xf>
    <xf numFmtId="38" fontId="6" fillId="0" borderId="46" xfId="6" quotePrefix="1" applyNumberFormat="1" applyFont="1" applyFill="1" applyBorder="1" applyAlignment="1" applyProtection="1">
      <protection locked="0"/>
    </xf>
    <xf numFmtId="38" fontId="2" fillId="0" borderId="34" xfId="2" applyNumberFormat="1" applyFont="1" applyFill="1" applyBorder="1" applyAlignment="1" applyProtection="1">
      <alignment horizontal="right" vertical="center"/>
      <protection locked="0"/>
    </xf>
    <xf numFmtId="38" fontId="6" fillId="0" borderId="34" xfId="6" quotePrefix="1" applyNumberFormat="1" applyFont="1" applyFill="1" applyBorder="1" applyAlignment="1" applyProtection="1">
      <protection locked="0"/>
    </xf>
    <xf numFmtId="38" fontId="17" fillId="0" borderId="34" xfId="6" quotePrefix="1" applyNumberFormat="1" applyFont="1" applyFill="1" applyBorder="1" applyAlignment="1" applyProtection="1">
      <alignment horizontal="center"/>
      <protection locked="0"/>
    </xf>
    <xf numFmtId="38" fontId="4" fillId="0" borderId="0" xfId="2" applyNumberFormat="1" applyFont="1" applyFill="1" applyBorder="1" applyAlignment="1" applyProtection="1">
      <alignment horizontal="center" vertical="center" wrapText="1"/>
      <protection locked="0"/>
    </xf>
    <xf numFmtId="38" fontId="1" fillId="0" borderId="33" xfId="2" applyNumberFormat="1" applyFont="1" applyFill="1" applyBorder="1" applyAlignment="1" applyProtection="1">
      <alignment horizontal="right" vertical="center"/>
      <protection locked="0"/>
    </xf>
    <xf numFmtId="38" fontId="1" fillId="0" borderId="34" xfId="2" applyNumberFormat="1" applyFont="1" applyFill="1" applyBorder="1" applyAlignment="1" applyProtection="1">
      <alignment horizontal="right" vertical="center"/>
      <protection locked="0"/>
    </xf>
    <xf numFmtId="38" fontId="1" fillId="0" borderId="0" xfId="2" applyNumberFormat="1" applyFont="1" applyFill="1" applyBorder="1" applyAlignment="1" applyProtection="1">
      <alignment horizontal="right" vertical="center"/>
      <protection locked="0"/>
    </xf>
    <xf numFmtId="38" fontId="2" fillId="0" borderId="0" xfId="2" applyNumberFormat="1" applyFont="1" applyFill="1" applyBorder="1" applyAlignment="1" applyProtection="1">
      <alignment horizontal="right" vertical="center"/>
      <protection locked="0"/>
    </xf>
    <xf numFmtId="38" fontId="2" fillId="0" borderId="5" xfId="2" applyNumberFormat="1" applyFont="1" applyFill="1" applyBorder="1" applyAlignment="1" applyProtection="1">
      <alignment horizontal="right" vertical="center"/>
      <protection locked="0"/>
    </xf>
    <xf numFmtId="38" fontId="2" fillId="0" borderId="0" xfId="1" applyNumberFormat="1" applyFont="1" applyFill="1" applyBorder="1" applyAlignment="1" applyProtection="1">
      <alignment vertical="center"/>
      <protection locked="0"/>
    </xf>
    <xf numFmtId="38" fontId="2" fillId="0" borderId="0" xfId="2" applyNumberFormat="1" applyFont="1" applyFill="1" applyBorder="1" applyAlignment="1" applyProtection="1">
      <alignment vertical="center"/>
      <protection locked="0"/>
    </xf>
    <xf numFmtId="38" fontId="2" fillId="0" borderId="0" xfId="2" applyNumberFormat="1" applyFont="1" applyFill="1" applyBorder="1" applyAlignment="1" applyProtection="1">
      <alignment horizontal="center" vertical="center"/>
      <protection locked="0"/>
    </xf>
    <xf numFmtId="38" fontId="2" fillId="0" borderId="5" xfId="2" applyNumberFormat="1" applyFont="1" applyFill="1" applyBorder="1" applyAlignment="1" applyProtection="1">
      <alignment vertical="center"/>
      <protection locked="0"/>
    </xf>
    <xf numFmtId="38" fontId="0" fillId="0" borderId="0" xfId="0" applyNumberFormat="1"/>
    <xf numFmtId="167" fontId="11" fillId="0" borderId="56" xfId="2" applyNumberFormat="1" applyFont="1" applyFill="1" applyBorder="1" applyAlignment="1" applyProtection="1">
      <alignment vertical="center" wrapText="1"/>
      <protection locked="0"/>
    </xf>
    <xf numFmtId="167" fontId="11" fillId="0" borderId="57" xfId="2" applyNumberFormat="1" applyFont="1" applyFill="1" applyBorder="1" applyAlignment="1" applyProtection="1">
      <alignment vertical="center" wrapText="1"/>
      <protection locked="0"/>
    </xf>
    <xf numFmtId="167" fontId="2" fillId="0" borderId="58" xfId="2" applyNumberFormat="1" applyFont="1" applyFill="1" applyBorder="1" applyAlignment="1" applyProtection="1">
      <protection locked="0"/>
    </xf>
    <xf numFmtId="0" fontId="12" fillId="0" borderId="61" xfId="6" applyFont="1" applyFill="1" applyBorder="1" applyAlignment="1" applyProtection="1">
      <alignment horizontal="left"/>
      <protection locked="0"/>
    </xf>
    <xf numFmtId="0" fontId="12" fillId="0" borderId="62" xfId="6" applyFont="1" applyFill="1" applyBorder="1" applyAlignment="1" applyProtection="1">
      <alignment horizontal="left"/>
      <protection locked="0"/>
    </xf>
    <xf numFmtId="38" fontId="2" fillId="0" borderId="62" xfId="2" applyNumberFormat="1" applyFont="1" applyFill="1" applyBorder="1" applyAlignment="1" applyProtection="1">
      <alignment horizontal="right"/>
      <protection locked="0"/>
    </xf>
    <xf numFmtId="0" fontId="1" fillId="0" borderId="62" xfId="6" applyFont="1" applyFill="1" applyBorder="1" applyAlignment="1" applyProtection="1">
      <alignment horizontal="center"/>
      <protection locked="0"/>
    </xf>
    <xf numFmtId="167" fontId="4" fillId="0" borderId="62" xfId="2" applyNumberFormat="1" applyFont="1" applyFill="1" applyBorder="1" applyAlignment="1" applyProtection="1">
      <alignment horizontal="right"/>
      <protection locked="0"/>
    </xf>
    <xf numFmtId="164" fontId="2" fillId="0" borderId="62" xfId="1" quotePrefix="1" applyNumberFormat="1" applyFont="1" applyFill="1" applyBorder="1" applyAlignment="1" applyProtection="1">
      <alignment horizontal="center"/>
      <protection locked="0"/>
    </xf>
    <xf numFmtId="9" fontId="2" fillId="2" borderId="59" xfId="2" applyNumberFormat="1" applyFont="1" applyFill="1" applyBorder="1" applyAlignment="1" applyProtection="1">
      <protection locked="0"/>
    </xf>
    <xf numFmtId="167" fontId="2" fillId="0" borderId="63" xfId="2" applyNumberFormat="1" applyFont="1" applyFill="1" applyBorder="1" applyAlignment="1" applyProtection="1">
      <protection locked="0"/>
    </xf>
    <xf numFmtId="167" fontId="2" fillId="0" borderId="50" xfId="2" applyNumberFormat="1" applyFont="1" applyBorder="1" applyAlignment="1">
      <alignment vertical="center"/>
    </xf>
    <xf numFmtId="0" fontId="12" fillId="2" borderId="34" xfId="6" applyNumberFormat="1" applyFont="1" applyFill="1" applyBorder="1" applyAlignment="1">
      <alignment horizontal="left" indent="1"/>
    </xf>
    <xf numFmtId="38" fontId="2" fillId="2" borderId="39" xfId="2" applyNumberFormat="1" applyFont="1" applyFill="1" applyBorder="1" applyAlignment="1">
      <alignment horizontal="right" vertical="center"/>
    </xf>
    <xf numFmtId="0" fontId="12" fillId="2" borderId="40" xfId="6" applyNumberFormat="1" applyFont="1" applyFill="1" applyBorder="1" applyAlignment="1">
      <alignment horizontal="left" indent="1"/>
    </xf>
    <xf numFmtId="164" fontId="2" fillId="0" borderId="60" xfId="1" applyNumberFormat="1" applyFont="1" applyBorder="1" applyAlignment="1">
      <alignment horizontal="center" vertical="center"/>
    </xf>
    <xf numFmtId="0" fontId="1" fillId="0" borderId="61" xfId="6" applyNumberFormat="1" applyFont="1" applyBorder="1" applyAlignment="1">
      <alignment horizontal="left" indent="1"/>
    </xf>
    <xf numFmtId="0" fontId="1" fillId="0" borderId="62" xfId="6" applyNumberFormat="1" applyFont="1" applyBorder="1" applyAlignment="1">
      <alignment horizontal="left" indent="1"/>
    </xf>
    <xf numFmtId="38" fontId="2" fillId="0" borderId="62" xfId="2" applyNumberFormat="1" applyFont="1" applyBorder="1" applyAlignment="1">
      <alignment horizontal="right" vertical="center"/>
    </xf>
    <xf numFmtId="0" fontId="1" fillId="0" borderId="62" xfId="6" applyNumberFormat="1" applyFont="1" applyBorder="1" applyAlignment="1">
      <alignment horizontal="center"/>
    </xf>
    <xf numFmtId="167" fontId="1" fillId="0" borderId="62" xfId="3" applyNumberFormat="1" applyFont="1" applyBorder="1"/>
    <xf numFmtId="164" fontId="2" fillId="0" borderId="62" xfId="1" applyNumberFormat="1" applyFont="1" applyBorder="1" applyAlignment="1">
      <alignment horizontal="center" vertical="center"/>
    </xf>
    <xf numFmtId="167" fontId="2" fillId="0" borderId="62" xfId="2" applyNumberFormat="1" applyFont="1" applyBorder="1" applyAlignment="1">
      <alignment vertical="center"/>
    </xf>
    <xf numFmtId="9" fontId="2" fillId="0" borderId="62" xfId="2" applyNumberFormat="1" applyFont="1" applyBorder="1" applyAlignment="1">
      <alignment vertical="center"/>
    </xf>
    <xf numFmtId="167" fontId="2" fillId="0" borderId="64" xfId="2" applyNumberFormat="1" applyFont="1" applyBorder="1" applyAlignment="1">
      <alignment vertical="center"/>
    </xf>
    <xf numFmtId="0" fontId="1" fillId="0" borderId="68" xfId="6" applyNumberFormat="1" applyFont="1" applyBorder="1" applyAlignment="1">
      <alignment horizontal="right" indent="1"/>
    </xf>
    <xf numFmtId="38" fontId="2" fillId="2" borderId="69" xfId="2" applyNumberFormat="1" applyFont="1" applyFill="1" applyBorder="1" applyAlignment="1">
      <alignment horizontal="right" vertical="center"/>
    </xf>
    <xf numFmtId="0" fontId="1" fillId="0" borderId="70" xfId="6" applyNumberFormat="1" applyFont="1" applyBorder="1" applyAlignment="1">
      <alignment horizontal="center"/>
    </xf>
    <xf numFmtId="167" fontId="1" fillId="0" borderId="70" xfId="3" applyNumberFormat="1" applyFont="1" applyBorder="1"/>
    <xf numFmtId="164" fontId="2" fillId="0" borderId="70" xfId="1" applyNumberFormat="1" applyFont="1" applyBorder="1" applyAlignment="1">
      <alignment horizontal="center" vertical="center"/>
    </xf>
    <xf numFmtId="167" fontId="2" fillId="0" borderId="70" xfId="2" applyNumberFormat="1" applyFont="1" applyBorder="1" applyAlignment="1">
      <alignment vertical="center"/>
    </xf>
    <xf numFmtId="10" fontId="2" fillId="2" borderId="71" xfId="2" applyNumberFormat="1" applyFont="1" applyFill="1" applyBorder="1" applyAlignment="1">
      <alignment vertical="center"/>
    </xf>
    <xf numFmtId="0" fontId="1" fillId="0" borderId="40" xfId="6" applyNumberFormat="1" applyFont="1" applyBorder="1" applyAlignment="1">
      <alignment horizontal="left" indent="1"/>
    </xf>
    <xf numFmtId="38" fontId="2" fillId="2" borderId="41" xfId="2" applyNumberFormat="1" applyFont="1" applyFill="1" applyBorder="1" applyAlignment="1">
      <alignment horizontal="right" vertical="center"/>
    </xf>
    <xf numFmtId="0" fontId="1" fillId="0" borderId="60" xfId="6" applyNumberFormat="1" applyFont="1" applyBorder="1" applyAlignment="1">
      <alignment horizontal="center"/>
    </xf>
    <xf numFmtId="167" fontId="1" fillId="0" borderId="60" xfId="3" applyNumberFormat="1" applyFont="1" applyBorder="1"/>
    <xf numFmtId="167" fontId="2" fillId="0" borderId="60" xfId="2" applyNumberFormat="1" applyFont="1" applyBorder="1" applyAlignment="1">
      <alignment vertical="center"/>
    </xf>
    <xf numFmtId="10" fontId="2" fillId="2" borderId="67" xfId="2" applyNumberFormat="1" applyFont="1" applyFill="1" applyBorder="1" applyAlignment="1">
      <alignment vertical="center"/>
    </xf>
    <xf numFmtId="0" fontId="1" fillId="0" borderId="73" xfId="6" applyNumberFormat="1" applyFont="1" applyBorder="1" applyAlignment="1">
      <alignment horizontal="left" indent="1"/>
    </xf>
    <xf numFmtId="38" fontId="2" fillId="2" borderId="74" xfId="2" applyNumberFormat="1" applyFont="1" applyFill="1" applyBorder="1" applyAlignment="1">
      <alignment horizontal="right" vertical="center"/>
    </xf>
    <xf numFmtId="0" fontId="1" fillId="0" borderId="75" xfId="6" applyNumberFormat="1" applyFont="1" applyBorder="1" applyAlignment="1">
      <alignment horizontal="center"/>
    </xf>
    <xf numFmtId="167" fontId="1" fillId="0" borderId="75" xfId="3" applyNumberFormat="1" applyFont="1" applyBorder="1"/>
    <xf numFmtId="164" fontId="2" fillId="0" borderId="75" xfId="1" applyNumberFormat="1" applyFont="1" applyBorder="1" applyAlignment="1">
      <alignment horizontal="center" vertical="center"/>
    </xf>
    <xf numFmtId="167" fontId="2" fillId="0" borderId="75" xfId="2" applyNumberFormat="1" applyFont="1" applyBorder="1" applyAlignment="1">
      <alignment vertical="center"/>
    </xf>
    <xf numFmtId="10" fontId="2" fillId="2" borderId="72" xfId="2" applyNumberFormat="1" applyFont="1" applyFill="1" applyBorder="1" applyAlignment="1">
      <alignment vertical="center"/>
    </xf>
    <xf numFmtId="167" fontId="2" fillId="0" borderId="60" xfId="2" applyNumberFormat="1" applyFont="1" applyBorder="1" applyAlignment="1">
      <alignment horizontal="right" vertical="center"/>
    </xf>
    <xf numFmtId="167" fontId="2" fillId="2" borderId="60" xfId="2" applyNumberFormat="1" applyFont="1" applyFill="1" applyBorder="1" applyAlignment="1">
      <alignment horizontal="right" vertical="center"/>
    </xf>
    <xf numFmtId="0" fontId="1" fillId="2" borderId="60" xfId="6" applyNumberFormat="1" applyFont="1" applyFill="1" applyBorder="1" applyAlignment="1">
      <alignment horizontal="center"/>
    </xf>
    <xf numFmtId="0" fontId="1" fillId="0" borderId="66" xfId="6" applyNumberFormat="1" applyFont="1" applyBorder="1" applyAlignment="1">
      <alignment horizontal="left" indent="4"/>
    </xf>
    <xf numFmtId="0" fontId="1" fillId="0" borderId="40" xfId="6" applyNumberFormat="1" applyFont="1" applyBorder="1" applyAlignment="1">
      <alignment horizontal="left" indent="4"/>
    </xf>
    <xf numFmtId="167" fontId="2" fillId="0" borderId="71" xfId="2" applyNumberFormat="1" applyFont="1" applyBorder="1" applyAlignment="1">
      <alignment vertical="center"/>
    </xf>
    <xf numFmtId="167" fontId="2" fillId="0" borderId="67" xfId="2" applyNumberFormat="1" applyFont="1" applyBorder="1" applyAlignment="1">
      <alignment vertical="center"/>
    </xf>
    <xf numFmtId="167" fontId="2" fillId="0" borderId="72" xfId="2" applyNumberFormat="1" applyFont="1" applyBorder="1" applyAlignment="1">
      <alignment vertical="center"/>
    </xf>
    <xf numFmtId="0" fontId="18" fillId="2" borderId="40" xfId="6" applyNumberFormat="1" applyFont="1" applyFill="1" applyBorder="1" applyAlignment="1">
      <alignment horizontal="left" indent="1"/>
    </xf>
    <xf numFmtId="167" fontId="2" fillId="0" borderId="76" xfId="2" applyNumberFormat="1" applyFont="1" applyBorder="1" applyAlignment="1">
      <alignment vertical="center"/>
    </xf>
    <xf numFmtId="10" fontId="2" fillId="2" borderId="77" xfId="2" applyNumberFormat="1" applyFont="1" applyFill="1" applyBorder="1" applyAlignment="1">
      <alignment vertical="center"/>
    </xf>
    <xf numFmtId="167" fontId="2" fillId="0" borderId="77" xfId="2" applyNumberFormat="1" applyFont="1" applyBorder="1" applyAlignment="1">
      <alignment vertical="center"/>
    </xf>
    <xf numFmtId="0" fontId="1" fillId="2" borderId="34" xfId="6" applyNumberFormat="1" applyFont="1" applyFill="1" applyBorder="1" applyAlignment="1">
      <alignment horizontal="left" indent="1"/>
    </xf>
    <xf numFmtId="0" fontId="1" fillId="0" borderId="66" xfId="6" applyNumberFormat="1" applyFont="1" applyBorder="1" applyAlignment="1">
      <alignment horizontal="left" indent="1"/>
    </xf>
    <xf numFmtId="38" fontId="2" fillId="2" borderId="78" xfId="2" applyNumberFormat="1" applyFont="1" applyFill="1" applyBorder="1" applyAlignment="1">
      <alignment horizontal="right" vertical="center"/>
    </xf>
    <xf numFmtId="0" fontId="1" fillId="0" borderId="79" xfId="6" applyNumberFormat="1" applyFont="1" applyBorder="1" applyAlignment="1">
      <alignment horizontal="center"/>
    </xf>
    <xf numFmtId="167" fontId="2" fillId="2" borderId="79" xfId="2" applyNumberFormat="1" applyFont="1" applyFill="1" applyBorder="1" applyAlignment="1">
      <alignment horizontal="right" vertical="center"/>
    </xf>
    <xf numFmtId="164" fontId="2" fillId="0" borderId="79" xfId="1" applyNumberFormat="1" applyFont="1" applyBorder="1" applyAlignment="1">
      <alignment horizontal="center" vertical="center"/>
    </xf>
    <xf numFmtId="167" fontId="2" fillId="0" borderId="79" xfId="2" applyNumberFormat="1" applyFont="1" applyBorder="1" applyAlignment="1">
      <alignment vertical="center"/>
    </xf>
    <xf numFmtId="10" fontId="2" fillId="2" borderId="80" xfId="2" applyNumberFormat="1" applyFont="1" applyFill="1" applyBorder="1" applyAlignment="1">
      <alignment vertical="center"/>
    </xf>
    <xf numFmtId="0" fontId="0" fillId="0" borderId="40" xfId="1" applyNumberFormat="1" applyFont="1" applyBorder="1" applyAlignment="1">
      <alignment horizontal="left" indent="1"/>
    </xf>
    <xf numFmtId="0" fontId="1" fillId="0" borderId="81" xfId="6" applyNumberFormat="1" applyFont="1" applyBorder="1" applyAlignment="1">
      <alignment horizontal="center"/>
    </xf>
    <xf numFmtId="167" fontId="1" fillId="0" borderId="81" xfId="3" applyNumberFormat="1" applyFont="1" applyBorder="1"/>
    <xf numFmtId="164" fontId="2" fillId="0" borderId="81" xfId="1" applyNumberFormat="1" applyFont="1" applyBorder="1" applyAlignment="1">
      <alignment horizontal="center" vertical="center"/>
    </xf>
    <xf numFmtId="167" fontId="2" fillId="0" borderId="81" xfId="2" applyNumberFormat="1" applyFont="1" applyBorder="1" applyAlignment="1">
      <alignment vertical="center"/>
    </xf>
    <xf numFmtId="10" fontId="2" fillId="2" borderId="82" xfId="2" applyNumberFormat="1" applyFont="1" applyFill="1" applyBorder="1" applyAlignment="1">
      <alignment vertical="center"/>
    </xf>
    <xf numFmtId="0" fontId="0" fillId="0" borderId="40" xfId="1" applyNumberFormat="1" applyFont="1" applyBorder="1" applyAlignment="1">
      <alignment horizontal="center" vertical="center" wrapText="1"/>
    </xf>
    <xf numFmtId="0" fontId="1" fillId="2" borderId="40" xfId="6" applyNumberFormat="1" applyFont="1" applyFill="1" applyBorder="1" applyAlignment="1">
      <alignment horizontal="left" vertical="top" wrapText="1" indent="1"/>
    </xf>
    <xf numFmtId="167" fontId="2" fillId="2" borderId="81" xfId="2" applyNumberFormat="1" applyFont="1" applyFill="1" applyBorder="1" applyAlignment="1">
      <alignment horizontal="right" vertical="center"/>
    </xf>
    <xf numFmtId="0" fontId="1" fillId="2" borderId="40" xfId="6" applyNumberFormat="1" applyFont="1" applyFill="1" applyBorder="1" applyAlignment="1">
      <alignment horizontal="left" wrapText="1" indent="1"/>
    </xf>
    <xf numFmtId="0" fontId="1" fillId="0" borderId="40" xfId="6" applyNumberFormat="1" applyFont="1" applyBorder="1" applyAlignment="1">
      <alignment horizontal="right" indent="1"/>
    </xf>
    <xf numFmtId="0" fontId="1" fillId="2" borderId="40" xfId="6" applyNumberFormat="1" applyFont="1" applyFill="1" applyBorder="1" applyAlignment="1">
      <alignment horizontal="left" indent="1"/>
    </xf>
    <xf numFmtId="167" fontId="1" fillId="2" borderId="81" xfId="3" applyNumberFormat="1" applyFont="1" applyFill="1" applyBorder="1"/>
    <xf numFmtId="0" fontId="1" fillId="2" borderId="81" xfId="6" applyNumberFormat="1" applyFont="1" applyFill="1" applyBorder="1" applyAlignment="1">
      <alignment horizontal="center"/>
    </xf>
    <xf numFmtId="0" fontId="1" fillId="2" borderId="50" xfId="6" applyNumberFormat="1" applyFont="1" applyFill="1" applyBorder="1" applyAlignment="1">
      <alignment horizontal="center"/>
    </xf>
    <xf numFmtId="167" fontId="1" fillId="2" borderId="50" xfId="3" applyNumberFormat="1" applyFont="1" applyFill="1" applyBorder="1"/>
    <xf numFmtId="164" fontId="2" fillId="0" borderId="50" xfId="1" applyNumberFormat="1" applyFont="1" applyBorder="1" applyAlignment="1">
      <alignment horizontal="center" vertical="center"/>
    </xf>
    <xf numFmtId="10" fontId="2" fillId="2" borderId="65" xfId="2" applyNumberFormat="1" applyFont="1" applyFill="1" applyBorder="1" applyAlignment="1">
      <alignment vertical="center"/>
    </xf>
    <xf numFmtId="0" fontId="1" fillId="2" borderId="40" xfId="6" applyNumberFormat="1" applyFont="1" applyFill="1" applyBorder="1" applyAlignment="1">
      <alignment horizontal="center"/>
    </xf>
    <xf numFmtId="167" fontId="2" fillId="2" borderId="41" xfId="2" applyNumberFormat="1" applyFont="1" applyFill="1" applyBorder="1" applyAlignment="1">
      <alignment horizontal="right" vertical="center"/>
    </xf>
    <xf numFmtId="168" fontId="1" fillId="0" borderId="81" xfId="3" applyNumberFormat="1" applyFont="1" applyBorder="1"/>
    <xf numFmtId="10" fontId="2" fillId="2" borderId="35" xfId="2" applyNumberFormat="1" applyFont="1" applyFill="1" applyBorder="1" applyAlignment="1">
      <alignment vertical="center"/>
    </xf>
    <xf numFmtId="0" fontId="18" fillId="2" borderId="34" xfId="6" applyNumberFormat="1" applyFont="1" applyFill="1" applyBorder="1" applyAlignment="1">
      <alignment horizontal="left" indent="1"/>
    </xf>
    <xf numFmtId="167" fontId="2" fillId="0" borderId="65" xfId="2" applyNumberFormat="1" applyFont="1" applyBorder="1" applyAlignment="1">
      <alignment vertical="center"/>
    </xf>
    <xf numFmtId="167" fontId="2" fillId="0" borderId="82" xfId="2" applyNumberFormat="1" applyFont="1" applyBorder="1" applyAlignment="1">
      <alignment vertical="center"/>
    </xf>
    <xf numFmtId="167" fontId="2" fillId="0" borderId="35" xfId="2" applyNumberFormat="1" applyFont="1" applyBorder="1" applyAlignment="1">
      <alignment vertical="center"/>
    </xf>
    <xf numFmtId="0" fontId="1" fillId="0" borderId="40" xfId="6" applyNumberFormat="1" applyFont="1" applyBorder="1" applyAlignment="1">
      <alignment horizontal="left" wrapText="1" indent="1"/>
    </xf>
    <xf numFmtId="167" fontId="2" fillId="0" borderId="80" xfId="2" applyNumberFormat="1" applyFont="1" applyBorder="1" applyAlignment="1">
      <alignment vertical="center"/>
    </xf>
    <xf numFmtId="167" fontId="2" fillId="2" borderId="50" xfId="2" applyNumberFormat="1" applyFont="1" applyFill="1" applyBorder="1" applyAlignment="1">
      <alignment horizontal="right" vertical="center"/>
    </xf>
    <xf numFmtId="167" fontId="2" fillId="0" borderId="81" xfId="2" applyNumberFormat="1" applyFont="1" applyBorder="1" applyAlignment="1">
      <alignment horizontal="right" vertical="center"/>
    </xf>
    <xf numFmtId="167" fontId="2" fillId="0" borderId="34" xfId="2" applyNumberFormat="1" applyFont="1" applyFill="1" applyBorder="1" applyAlignment="1" applyProtection="1">
      <alignment horizontal="left" vertical="center"/>
      <protection locked="0"/>
    </xf>
    <xf numFmtId="164" fontId="11" fillId="0" borderId="2" xfId="1" quotePrefix="1" applyNumberFormat="1" applyFont="1" applyFill="1" applyBorder="1" applyAlignment="1" applyProtection="1">
      <alignment horizontal="center" vertical="center"/>
      <protection locked="0"/>
    </xf>
    <xf numFmtId="167" fontId="11" fillId="0" borderId="2" xfId="2" applyNumberFormat="1" applyFont="1" applyFill="1" applyBorder="1" applyAlignment="1" applyProtection="1">
      <alignment vertical="center"/>
      <protection locked="0"/>
    </xf>
    <xf numFmtId="9" fontId="11" fillId="2" borderId="85" xfId="2" applyNumberFormat="1" applyFont="1" applyFill="1" applyBorder="1" applyAlignment="1" applyProtection="1">
      <alignment vertical="center"/>
      <protection locked="0"/>
    </xf>
    <xf numFmtId="167" fontId="11" fillId="0" borderId="48" xfId="2" applyNumberFormat="1" applyFont="1" applyFill="1" applyBorder="1" applyAlignment="1" applyProtection="1">
      <alignment vertical="center"/>
      <protection locked="0"/>
    </xf>
    <xf numFmtId="0" fontId="18" fillId="2" borderId="83" xfId="6" applyNumberFormat="1" applyFont="1" applyFill="1" applyBorder="1" applyAlignment="1">
      <alignment horizontal="left" indent="1"/>
    </xf>
    <xf numFmtId="0" fontId="12" fillId="2" borderId="83" xfId="6" applyNumberFormat="1" applyFont="1" applyFill="1" applyBorder="1" applyAlignment="1">
      <alignment horizontal="left" indent="1"/>
    </xf>
    <xf numFmtId="38" fontId="2" fillId="2" borderId="86" xfId="2" applyNumberFormat="1" applyFont="1" applyFill="1" applyBorder="1" applyAlignment="1">
      <alignment horizontal="right" vertical="center"/>
    </xf>
    <xf numFmtId="0" fontId="1" fillId="2" borderId="87" xfId="6" applyNumberFormat="1" applyFont="1" applyFill="1" applyBorder="1" applyAlignment="1">
      <alignment horizontal="center"/>
    </xf>
    <xf numFmtId="167" fontId="1" fillId="2" borderId="87" xfId="3" applyNumberFormat="1" applyFont="1" applyFill="1" applyBorder="1"/>
    <xf numFmtId="164" fontId="2" fillId="0" borderId="87" xfId="1" applyNumberFormat="1" applyFont="1" applyBorder="1" applyAlignment="1">
      <alignment horizontal="center" vertical="center"/>
    </xf>
    <xf numFmtId="167" fontId="2" fillId="0" borderId="87" xfId="2" applyNumberFormat="1" applyFont="1" applyBorder="1" applyAlignment="1">
      <alignment vertical="center"/>
    </xf>
    <xf numFmtId="10" fontId="2" fillId="2" borderId="88" xfId="2" applyNumberFormat="1" applyFont="1" applyFill="1" applyBorder="1" applyAlignment="1">
      <alignment vertical="center"/>
    </xf>
    <xf numFmtId="167" fontId="2" fillId="0" borderId="88" xfId="2" applyNumberFormat="1" applyFont="1" applyBorder="1" applyAlignment="1">
      <alignment vertical="center"/>
    </xf>
    <xf numFmtId="14" fontId="4" fillId="2" borderId="5" xfId="1" applyNumberFormat="1" applyFont="1" applyFill="1" applyBorder="1" applyAlignment="1" applyProtection="1">
      <alignment horizontal="left" vertical="center"/>
      <protection locked="0"/>
    </xf>
    <xf numFmtId="3" fontId="5" fillId="2" borderId="5" xfId="1" applyFont="1" applyFill="1" applyBorder="1" applyAlignment="1" applyProtection="1">
      <alignment horizontal="left" vertical="center"/>
      <protection locked="0"/>
    </xf>
    <xf numFmtId="40" fontId="4" fillId="2" borderId="5" xfId="2" applyNumberFormat="1" applyFont="1" applyFill="1" applyBorder="1" applyAlignment="1" applyProtection="1">
      <alignment horizontal="center" vertical="center"/>
      <protection locked="0"/>
    </xf>
    <xf numFmtId="40" fontId="4" fillId="2" borderId="25" xfId="2" applyNumberFormat="1" applyFont="1" applyFill="1" applyBorder="1" applyAlignment="1" applyProtection="1">
      <alignment horizontal="center" vertical="center"/>
      <protection locked="0"/>
    </xf>
    <xf numFmtId="49" fontId="4" fillId="2" borderId="12" xfId="1" applyNumberFormat="1" applyFont="1" applyFill="1" applyBorder="1" applyAlignment="1" applyProtection="1">
      <alignment horizontal="left" vertical="center"/>
      <protection locked="0"/>
    </xf>
    <xf numFmtId="49" fontId="4" fillId="2" borderId="5" xfId="1" applyNumberFormat="1" applyFont="1" applyFill="1" applyBorder="1" applyAlignment="1" applyProtection="1">
      <alignment horizontal="left" vertical="center"/>
      <protection locked="0"/>
    </xf>
    <xf numFmtId="49" fontId="11" fillId="3" borderId="23" xfId="1" applyNumberFormat="1" applyFont="1" applyFill="1" applyBorder="1" applyAlignment="1" applyProtection="1">
      <alignment horizontal="left" vertical="center" wrapText="1"/>
      <protection locked="0"/>
    </xf>
    <xf numFmtId="49" fontId="11" fillId="3" borderId="17" xfId="1" applyNumberFormat="1" applyFont="1" applyFill="1" applyBorder="1" applyAlignment="1" applyProtection="1">
      <alignment horizontal="left" vertical="center" wrapText="1"/>
      <protection locked="0"/>
    </xf>
    <xf numFmtId="49" fontId="11" fillId="3" borderId="24" xfId="1" applyNumberFormat="1" applyFont="1" applyFill="1" applyBorder="1" applyAlignment="1" applyProtection="1">
      <alignment horizontal="left" vertical="center" wrapText="1"/>
      <protection locked="0"/>
    </xf>
    <xf numFmtId="49" fontId="11" fillId="3" borderId="16" xfId="1" applyNumberFormat="1" applyFont="1" applyFill="1" applyBorder="1" applyAlignment="1" applyProtection="1">
      <alignment horizontal="center" vertical="center"/>
      <protection locked="0"/>
    </xf>
    <xf numFmtId="49" fontId="11" fillId="3" borderId="17" xfId="1" applyNumberFormat="1" applyFont="1" applyFill="1" applyBorder="1" applyAlignment="1" applyProtection="1">
      <alignment horizontal="center" vertical="center"/>
      <protection locked="0"/>
    </xf>
    <xf numFmtId="49" fontId="11" fillId="3" borderId="18" xfId="1" applyNumberFormat="1" applyFont="1" applyFill="1" applyBorder="1" applyAlignment="1" applyProtection="1">
      <alignment horizontal="center" vertical="center"/>
      <protection locked="0"/>
    </xf>
    <xf numFmtId="0" fontId="5" fillId="0" borderId="26" xfId="6" applyFont="1" applyFill="1" applyBorder="1" applyAlignment="1" applyProtection="1">
      <alignment horizontal="center"/>
      <protection locked="0"/>
    </xf>
    <xf numFmtId="0" fontId="5" fillId="0" borderId="31" xfId="6" applyFont="1" applyFill="1" applyBorder="1" applyAlignment="1" applyProtection="1">
      <alignment horizontal="center"/>
      <protection locked="0"/>
    </xf>
    <xf numFmtId="49" fontId="2" fillId="0" borderId="7" xfId="1" applyNumberFormat="1" applyFont="1" applyFill="1" applyBorder="1" applyAlignment="1" applyProtection="1">
      <alignment horizontal="left" vertical="top" wrapText="1"/>
      <protection locked="0"/>
    </xf>
    <xf numFmtId="49" fontId="2" fillId="0" borderId="0" xfId="1"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left" vertical="top" wrapText="1"/>
      <protection locked="0"/>
    </xf>
    <xf numFmtId="0" fontId="9" fillId="0" borderId="2" xfId="6" applyFont="1" applyFill="1" applyBorder="1" applyAlignment="1" applyProtection="1">
      <alignment horizontal="right" vertical="center"/>
      <protection locked="0"/>
    </xf>
    <xf numFmtId="3" fontId="16" fillId="0" borderId="84" xfId="1" applyFont="1" applyFill="1" applyBorder="1" applyAlignment="1" applyProtection="1">
      <alignment horizontal="left" vertical="top" wrapText="1"/>
      <protection locked="0"/>
    </xf>
    <xf numFmtId="3" fontId="16" fillId="0" borderId="2" xfId="1" applyFont="1" applyFill="1" applyBorder="1" applyAlignment="1" applyProtection="1">
      <alignment horizontal="left" vertical="top" wrapText="1"/>
      <protection locked="0"/>
    </xf>
    <xf numFmtId="0" fontId="9" fillId="0" borderId="0" xfId="6" applyFont="1" applyFill="1" applyBorder="1" applyAlignment="1" applyProtection="1">
      <alignment horizontal="right" vertical="center" wrapText="1"/>
      <protection locked="0"/>
    </xf>
    <xf numFmtId="3" fontId="16" fillId="0" borderId="7" xfId="1" applyFont="1" applyFill="1" applyBorder="1" applyAlignment="1" applyProtection="1">
      <alignment horizontal="left" vertical="top" wrapText="1"/>
      <protection locked="0"/>
    </xf>
    <xf numFmtId="3" fontId="16" fillId="0" borderId="0" xfId="1" applyFont="1" applyFill="1" applyBorder="1" applyAlignment="1" applyProtection="1">
      <alignment horizontal="left" vertical="top" wrapText="1"/>
      <protection locked="0"/>
    </xf>
    <xf numFmtId="49" fontId="11" fillId="3" borderId="23" xfId="1" applyNumberFormat="1" applyFont="1" applyFill="1" applyBorder="1" applyAlignment="1" applyProtection="1">
      <alignment horizontal="left" vertical="center"/>
      <protection locked="0"/>
    </xf>
    <xf numFmtId="49" fontId="11" fillId="3" borderId="17" xfId="1" applyNumberFormat="1" applyFont="1" applyFill="1" applyBorder="1" applyAlignment="1" applyProtection="1">
      <alignment horizontal="left" vertical="center"/>
      <protection locked="0"/>
    </xf>
    <xf numFmtId="49" fontId="11" fillId="3" borderId="24" xfId="1" applyNumberFormat="1" applyFont="1" applyFill="1" applyBorder="1" applyAlignment="1" applyProtection="1">
      <alignment horizontal="left" vertical="center"/>
      <protection locked="0"/>
    </xf>
    <xf numFmtId="3" fontId="16" fillId="0" borderId="8" xfId="1" applyFont="1" applyFill="1" applyBorder="1" applyAlignment="1" applyProtection="1">
      <alignment horizontal="left" vertical="top" wrapText="1"/>
      <protection locked="0"/>
    </xf>
    <xf numFmtId="3" fontId="16" fillId="0" borderId="5" xfId="1" applyFont="1" applyFill="1" applyBorder="1" applyAlignment="1" applyProtection="1">
      <alignment horizontal="left" vertical="top" wrapText="1"/>
      <protection locked="0"/>
    </xf>
    <xf numFmtId="0" fontId="9" fillId="0" borderId="5" xfId="6" applyFont="1" applyFill="1" applyBorder="1" applyAlignment="1" applyProtection="1">
      <alignment horizontal="right" vertical="center"/>
      <protection locked="0"/>
    </xf>
    <xf numFmtId="49" fontId="11" fillId="0" borderId="19" xfId="1" applyNumberFormat="1" applyFont="1" applyFill="1" applyBorder="1" applyAlignment="1" applyProtection="1">
      <alignment vertical="center"/>
      <protection locked="0"/>
    </xf>
    <xf numFmtId="49" fontId="11" fillId="0" borderId="4" xfId="1" applyNumberFormat="1" applyFont="1" applyFill="1" applyBorder="1" applyAlignment="1" applyProtection="1">
      <alignment vertical="center"/>
      <protection locked="0"/>
    </xf>
    <xf numFmtId="49" fontId="11" fillId="0" borderId="7" xfId="1" applyNumberFormat="1" applyFont="1" applyFill="1" applyBorder="1" applyAlignment="1" applyProtection="1">
      <alignment vertical="center"/>
      <protection locked="0"/>
    </xf>
    <xf numFmtId="49" fontId="11" fillId="0" borderId="0" xfId="1" applyNumberFormat="1" applyFont="1" applyFill="1" applyBorder="1" applyAlignment="1" applyProtection="1">
      <alignment vertical="center"/>
      <protection locked="0"/>
    </xf>
    <xf numFmtId="49" fontId="4" fillId="0" borderId="4" xfId="1" applyNumberFormat="1" applyFont="1" applyFill="1" applyBorder="1" applyAlignment="1" applyProtection="1">
      <alignment horizontal="center" vertical="center" wrapText="1"/>
      <protection locked="0"/>
    </xf>
    <xf numFmtId="49" fontId="4" fillId="0" borderId="0" xfId="1" applyNumberFormat="1" applyFont="1" applyFill="1" applyBorder="1" applyAlignment="1" applyProtection="1">
      <alignment horizontal="center" vertical="center" wrapText="1"/>
      <protection locked="0"/>
    </xf>
    <xf numFmtId="49" fontId="2" fillId="0" borderId="5" xfId="1" applyNumberFormat="1" applyFont="1" applyFill="1" applyBorder="1" applyAlignment="1" applyProtection="1">
      <alignment horizontal="center" vertical="center"/>
      <protection locked="0"/>
    </xf>
    <xf numFmtId="49" fontId="2" fillId="0" borderId="11" xfId="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horizontal="center" vertical="center"/>
      <protection locked="0"/>
    </xf>
    <xf numFmtId="49" fontId="2" fillId="0" borderId="10" xfId="1" applyNumberFormat="1" applyFont="1" applyFill="1" applyBorder="1" applyAlignment="1" applyProtection="1">
      <alignment horizontal="center" vertical="center"/>
      <protection locked="0"/>
    </xf>
    <xf numFmtId="49" fontId="2" fillId="0" borderId="8" xfId="1" applyNumberFormat="1" applyFont="1" applyFill="1" applyBorder="1" applyAlignment="1" applyProtection="1">
      <alignment horizontal="center" vertical="center"/>
      <protection locked="0"/>
    </xf>
  </cellXfs>
  <cellStyles count="8">
    <cellStyle name="Comma 2" xfId="2"/>
    <cellStyle name="Currency 2" xfId="3"/>
    <cellStyle name="Date" xfId="4"/>
    <cellStyle name="Fixed" xfId="5"/>
    <cellStyle name="Normal" xfId="0" builtinId="0"/>
    <cellStyle name="Normal 2" xfId="1"/>
    <cellStyle name="Normal_Start-Up Capital Estimate" xfId="6"/>
    <cellStyle name="Text" xfId="7"/>
  </cellStyles>
  <dxfs count="74">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outline="0">
        <left/>
        <right/>
        <top/>
        <bottom/>
      </border>
    </dxf>
    <dxf>
      <border outline="0">
        <left style="thin">
          <color indexed="64"/>
        </left>
        <right style="thin">
          <color indexed="64"/>
        </right>
        <top style="thin">
          <color theme="0" tint="-0.14996795556505021"/>
        </top>
        <bottom style="thin">
          <color theme="0" tint="-0.14996795556505021"/>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style="thin">
          <color theme="1"/>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theme="1"/>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Arial"/>
        <scheme val="none"/>
      </font>
      <numFmt numFmtId="167" formatCode="_([$$-409]* #,##0.00_);_([$$-409]* \(#,##0.00\);_([$$-409]* &quot;-&quot;??_);_(@_)"/>
      <fill>
        <patternFill patternType="solid">
          <fgColor indexed="64"/>
          <bgColor theme="4" tint="0.79998168889431442"/>
        </patternFill>
      </fill>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style="thin">
          <color indexed="22"/>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style="thin">
          <color indexed="22"/>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style="thin">
          <color indexed="22"/>
        </top>
        <bottom/>
      </border>
    </dxf>
    <dxf>
      <border outline="0">
        <left style="thin">
          <color auto="1"/>
        </left>
        <right style="thin">
          <color theme="1"/>
        </right>
        <bottom style="thin">
          <color theme="0" tint="-0.14996795556505021"/>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bottom/>
      </border>
    </dxf>
    <dxf>
      <border outline="0">
        <left style="thin">
          <color indexed="64"/>
        </left>
        <right style="thin">
          <color indexed="64"/>
        </right>
        <top style="thin">
          <color indexed="22"/>
        </top>
        <bottom style="thin">
          <color theme="0" tint="-0.14996795556505021"/>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style="thin">
          <color rgb="FFC0C0C0"/>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rgb="FFC0C0C0"/>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Arial"/>
        <scheme val="none"/>
      </font>
      <numFmt numFmtId="167" formatCode="_([$$-409]* #,##0.00_);_([$$-409]* \(#,##0.00\);_([$$-409]* &quot;-&quot;??_);_(@_)"/>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167" formatCode="_([$$-409]* #,##0.00_);_([$$-409]* \(#,##0.00\);_([$$-409]* &quot;-&quot;??_);_(@_)"/>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style="thin">
          <color rgb="FFC0C0C0"/>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right" vertical="bottom" textRotation="0" wrapText="0" indent="1"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4" justifyLastLine="0" shrinkToFit="0" readingOrder="0"/>
      <border diagonalUp="0" diagonalDown="0" outline="0">
        <left/>
        <right/>
        <top style="thin">
          <color indexed="22"/>
        </top>
        <bottom/>
      </border>
    </dxf>
    <dxf>
      <border outline="0">
        <left style="thin">
          <color indexed="64"/>
        </left>
        <right style="thin">
          <color indexed="64"/>
        </right>
        <bottom style="thin">
          <color theme="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2" name="Table12" displayName="Table12" ref="B12:J37" headerRowCount="0" totalsRowShown="0" tableBorderDxfId="73">
  <tableColumns count="9">
    <tableColumn id="1" name="Column1" headerRowDxfId="72" dataDxfId="71" headerRowCellStyle="Normal_Start-Up Capital Estimate" dataCellStyle="Normal_Start-Up Capital Estimate"/>
    <tableColumn id="2" name="Column2" headerRowDxfId="70" dataDxfId="69" headerRowCellStyle="Normal_Start-Up Capital Estimate" dataCellStyle="Normal_Start-Up Capital Estimate"/>
    <tableColumn id="3" name="Column3" headerRowDxfId="68" dataDxfId="67" headerRowCellStyle="Comma 2" dataCellStyle="Comma 2"/>
    <tableColumn id="4" name="Column4" headerRowDxfId="66" dataDxfId="65" headerRowCellStyle="Normal_Start-Up Capital Estimate" dataCellStyle="Normal_Start-Up Capital Estimate"/>
    <tableColumn id="5" name="Column5" headerRowDxfId="64" dataDxfId="63" headerRowCellStyle="Currency 2" dataCellStyle="Currency 2"/>
    <tableColumn id="6" name="Column6" headerRowDxfId="62" dataDxfId="61" headerRowCellStyle="Normal 2" dataCellStyle="Normal 2"/>
    <tableColumn id="7" name="Column7" headerRowDxfId="60" dataDxfId="59" headerRowCellStyle="Comma 2" dataCellStyle="Comma 2">
      <calculatedColumnFormula>D12*F12</calculatedColumnFormula>
    </tableColumn>
    <tableColumn id="8" name="Column8" headerRowDxfId="58" dataDxfId="57" headerRowCellStyle="Comma 2" dataCellStyle="Comma 2"/>
    <tableColumn id="9" name="Column9" headerRowDxfId="56" dataDxfId="55" headerRowCellStyle="Comma 2" dataCellStyle="Comma 2">
      <calculatedColumnFormula>H12*(1-I12)</calculatedColumnFormula>
    </tableColumn>
  </tableColumns>
  <tableStyleInfo name="TableStyleMedium2" showFirstColumn="0" showLastColumn="0" showRowStripes="0" showColumnStripes="0"/>
</table>
</file>

<file path=xl/tables/table2.xml><?xml version="1.0" encoding="utf-8"?>
<table xmlns="http://schemas.openxmlformats.org/spreadsheetml/2006/main" id="13" name="Table13" displayName="Table13" ref="B43:J77" headerRowCount="0" totalsRowShown="0" tableBorderDxfId="54">
  <tableColumns count="9">
    <tableColumn id="1" name="Column1" headerRowDxfId="53" dataDxfId="52" headerRowCellStyle="Normal_Start-Up Capital Estimate" dataCellStyle="Normal_Start-Up Capital Estimate"/>
    <tableColumn id="2" name="Column2" headerRowDxfId="51" headerRowCellStyle="Normal_Start-Up Capital Estimate"/>
    <tableColumn id="3" name="Column3" headerRowDxfId="50" dataDxfId="49" headerRowCellStyle="Comma 2" dataCellStyle="Comma 2"/>
    <tableColumn id="4" name="Column4" headerRowDxfId="48" dataDxfId="47" headerRowCellStyle="Normal_Start-Up Capital Estimate" dataCellStyle="Normal_Start-Up Capital Estimate"/>
    <tableColumn id="5" name="Column5" headerRowDxfId="46" headerRowCellStyle="Comma 2"/>
    <tableColumn id="6" name="Column6" headerRowDxfId="45" dataDxfId="44" headerRowCellStyle="Normal 2" dataCellStyle="Normal 2"/>
    <tableColumn id="7" name="Column7" headerRowDxfId="43" dataDxfId="42" headerRowCellStyle="Comma 2" dataCellStyle="Comma 2">
      <calculatedColumnFormula>D43*F43</calculatedColumnFormula>
    </tableColumn>
    <tableColumn id="8" name="Column8" headerRowDxfId="41" dataDxfId="40" headerRowCellStyle="Comma 2" dataCellStyle="Comma 2"/>
    <tableColumn id="9" name="Column9" headerRowDxfId="39" dataDxfId="38" headerRowCellStyle="Comma 2" dataCellStyle="Comma 2">
      <calculatedColumnFormula>H43*(1-I43)</calculatedColumnFormula>
    </tableColumn>
  </tableColumns>
  <tableStyleInfo name="TableStyleMedium2" showFirstColumn="0" showLastColumn="0" showRowStripes="0" showColumnStripes="0"/>
</table>
</file>

<file path=xl/tables/table3.xml><?xml version="1.0" encoding="utf-8"?>
<table xmlns="http://schemas.openxmlformats.org/spreadsheetml/2006/main" id="14" name="Table14" displayName="Table14" ref="B80:J132" headerRowCount="0" totalsRowShown="0" tableBorderDxfId="37">
  <tableColumns count="9">
    <tableColumn id="1" name="Column1" headerRowDxfId="36" dataDxfId="35" headerRowCellStyle="Normal_Start-Up Capital Estimate" dataCellStyle="Normal_Start-Up Capital Estimate"/>
    <tableColumn id="2" name="Column2" headerRowDxfId="34" dataDxfId="33" headerRowCellStyle="Normal_Start-Up Capital Estimate" dataCellStyle="Normal_Start-Up Capital Estimate"/>
    <tableColumn id="3" name="Column3" headerRowDxfId="32" dataDxfId="31" headerRowCellStyle="Comma 2" dataCellStyle="Comma 2"/>
    <tableColumn id="4" name="Column4" headerRowDxfId="30" dataDxfId="29" headerRowCellStyle="Normal_Start-Up Capital Estimate" dataCellStyle="Normal_Start-Up Capital Estimate"/>
    <tableColumn id="5" name="Column5" headerRowDxfId="28" dataDxfId="27" headerRowCellStyle="Comma 2" dataCellStyle="Currency 2"/>
    <tableColumn id="6" name="Column6" headerRowDxfId="26" dataDxfId="25" headerRowCellStyle="Normal 2" dataCellStyle="Normal 2"/>
    <tableColumn id="7" name="Column7" headerRowDxfId="24" dataDxfId="23" headerRowCellStyle="Comma 2" dataCellStyle="Comma 2">
      <calculatedColumnFormula>D80*F80</calculatedColumnFormula>
    </tableColumn>
    <tableColumn id="8" name="Column8" headerRowDxfId="22" dataDxfId="21" headerRowCellStyle="Comma 2" dataCellStyle="Comma 2"/>
    <tableColumn id="9" name="Column9" headerRowDxfId="20" dataDxfId="19" headerRowCellStyle="Comma 2" dataCellStyle="Comma 2">
      <calculatedColumnFormula>H80*(1-I80)</calculatedColumnFormula>
    </tableColumn>
  </tableColumns>
  <tableStyleInfo name="TableStyleMedium2" showFirstColumn="0" showLastColumn="0" showRowStripes="0" showColumnStripes="0"/>
</table>
</file>

<file path=xl/tables/table4.xml><?xml version="1.0" encoding="utf-8"?>
<table xmlns="http://schemas.openxmlformats.org/spreadsheetml/2006/main" id="15" name="Table15" displayName="Table15" ref="B137:J171" headerRowCount="0" totalsRowShown="0" tableBorderDxfId="18">
  <tableColumns count="9">
    <tableColumn id="1" name="Column1" headerRowDxfId="17" dataDxfId="16" headerRowCellStyle="Normal_Start-Up Capital Estimate" dataCellStyle="Normal_Start-Up Capital Estimate"/>
    <tableColumn id="2" name="Column2" headerRowDxfId="15" dataDxfId="14" headerRowCellStyle="Normal_Start-Up Capital Estimate" dataCellStyle="Normal_Start-Up Capital Estimate"/>
    <tableColumn id="3" name="Column3" headerRowDxfId="13" dataDxfId="12" headerRowCellStyle="Comma 2" dataCellStyle="Comma 2"/>
    <tableColumn id="4" name="Column4" headerRowDxfId="11" dataDxfId="10" headerRowCellStyle="Normal_Start-Up Capital Estimate" dataCellStyle="Normal_Start-Up Capital Estimate"/>
    <tableColumn id="5" name="Column5" headerRowDxfId="9" dataDxfId="8" headerRowCellStyle="Comma 2" dataCellStyle="Comma 2"/>
    <tableColumn id="6" name="Column6" headerRowDxfId="7" dataDxfId="6" headerRowCellStyle="Normal 2" dataCellStyle="Normal 2"/>
    <tableColumn id="7" name="Column7" headerRowDxfId="5" dataDxfId="4" headerRowCellStyle="Comma 2" dataCellStyle="Comma 2">
      <calculatedColumnFormula>D137*F137</calculatedColumnFormula>
    </tableColumn>
    <tableColumn id="8" name="Column8" headerRowDxfId="3" dataDxfId="2" headerRowCellStyle="Comma 2" dataCellStyle="Comma 2"/>
    <tableColumn id="9" name="Column9" headerRowDxfId="1" dataDxfId="0" headerRowCellStyle="Comma 2" dataCellStyle="Comma 2">
      <calculatedColumnFormula>H137*(1-I137)</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5"/>
  <sheetViews>
    <sheetView showGridLines="0" tabSelected="1" view="pageBreakPreview" topLeftCell="A5" zoomScale="90" zoomScaleNormal="100" zoomScaleSheetLayoutView="90" workbookViewId="0">
      <selection activeCell="J39" sqref="J39"/>
    </sheetView>
  </sheetViews>
  <sheetFormatPr defaultColWidth="0" defaultRowHeight="15" x14ac:dyDescent="0.25"/>
  <cols>
    <col min="1" max="1" width="2.7109375" customWidth="1"/>
    <col min="2" max="2" width="37.7109375" customWidth="1"/>
    <col min="3" max="3" width="12.42578125" customWidth="1"/>
    <col min="4" max="4" width="14.7109375" style="191" customWidth="1"/>
    <col min="5" max="5" width="11.140625" customWidth="1"/>
    <col min="6" max="6" width="12.28515625" style="78" customWidth="1"/>
    <col min="7" max="7" width="10.85546875" customWidth="1"/>
    <col min="8" max="8" width="21.7109375" style="78" customWidth="1"/>
    <col min="9" max="9" width="12.7109375" style="170" customWidth="1"/>
    <col min="10" max="10" width="21.7109375" style="78" customWidth="1"/>
    <col min="11" max="11" width="2.7109375" customWidth="1"/>
    <col min="12" max="12" width="1.85546875" hidden="1" customWidth="1"/>
    <col min="13" max="16384" width="9.140625" hidden="1"/>
  </cols>
  <sheetData>
    <row r="1" spans="2:11" ht="48.95" customHeight="1" x14ac:dyDescent="0.35">
      <c r="B1" s="1" t="s">
        <v>0</v>
      </c>
      <c r="C1" s="1"/>
      <c r="D1" s="171"/>
      <c r="E1" s="2"/>
      <c r="F1" s="64"/>
      <c r="G1" s="2" t="s">
        <v>1</v>
      </c>
      <c r="H1" s="79"/>
      <c r="I1" s="3"/>
      <c r="J1" s="80"/>
      <c r="K1" s="4" t="s">
        <v>1</v>
      </c>
    </row>
    <row r="2" spans="2:11" ht="30" customHeight="1" thickBot="1" x14ac:dyDescent="0.4">
      <c r="B2" s="1" t="s">
        <v>2</v>
      </c>
      <c r="C2" s="1"/>
      <c r="D2" s="171"/>
      <c r="E2" s="2"/>
      <c r="F2" s="64"/>
      <c r="G2" s="2"/>
      <c r="H2" s="80"/>
      <c r="I2" s="3"/>
      <c r="J2" s="80" t="s">
        <v>178</v>
      </c>
      <c r="K2" s="4"/>
    </row>
    <row r="3" spans="2:11" x14ac:dyDescent="0.25">
      <c r="B3" s="310" t="s">
        <v>3</v>
      </c>
      <c r="C3" s="311"/>
      <c r="D3" s="311"/>
      <c r="E3" s="311"/>
      <c r="F3" s="311"/>
      <c r="G3" s="311"/>
      <c r="H3" s="311"/>
      <c r="I3" s="311"/>
      <c r="J3" s="312"/>
      <c r="K3" s="60"/>
    </row>
    <row r="4" spans="2:11" x14ac:dyDescent="0.25">
      <c r="B4" s="305"/>
      <c r="C4" s="306"/>
      <c r="D4" s="172"/>
      <c r="E4" s="5"/>
      <c r="F4" s="301">
        <f ca="1">+TODAY()</f>
        <v>43633</v>
      </c>
      <c r="G4" s="302"/>
      <c r="H4" s="81"/>
      <c r="I4" s="303" t="s">
        <v>160</v>
      </c>
      <c r="J4" s="304"/>
      <c r="K4" s="118"/>
    </row>
    <row r="5" spans="2:11" ht="15.75" thickBot="1" x14ac:dyDescent="0.3">
      <c r="B5" s="6" t="s">
        <v>4</v>
      </c>
      <c r="C5" s="7"/>
      <c r="D5" s="173"/>
      <c r="E5" s="8"/>
      <c r="F5" s="65" t="s">
        <v>5</v>
      </c>
      <c r="G5" s="9"/>
      <c r="H5" s="82"/>
      <c r="I5" s="10" t="s">
        <v>6</v>
      </c>
      <c r="J5" s="89"/>
      <c r="K5" s="88"/>
    </row>
    <row r="6" spans="2:11" ht="15.75" thickBot="1" x14ac:dyDescent="0.3">
      <c r="B6" s="7"/>
      <c r="C6" s="7"/>
      <c r="D6" s="173"/>
      <c r="E6" s="8"/>
      <c r="F6" s="66"/>
      <c r="G6" s="11"/>
      <c r="H6" s="82"/>
      <c r="I6" s="10"/>
      <c r="J6" s="85"/>
      <c r="K6" s="88"/>
    </row>
    <row r="7" spans="2:11" x14ac:dyDescent="0.25">
      <c r="B7" s="91"/>
      <c r="C7" s="92"/>
      <c r="D7" s="174"/>
      <c r="E7" s="93"/>
      <c r="F7" s="163" t="s">
        <v>162</v>
      </c>
      <c r="G7" s="94"/>
      <c r="H7" s="95"/>
      <c r="I7" s="313" t="s">
        <v>127</v>
      </c>
      <c r="J7" s="314"/>
      <c r="K7" s="90"/>
    </row>
    <row r="8" spans="2:11" ht="15.75" thickBot="1" x14ac:dyDescent="0.3">
      <c r="B8" s="12" t="s">
        <v>7</v>
      </c>
      <c r="C8" s="13"/>
      <c r="D8" s="175" t="s">
        <v>8</v>
      </c>
      <c r="E8" s="14" t="s">
        <v>9</v>
      </c>
      <c r="F8" s="164" t="s">
        <v>163</v>
      </c>
      <c r="G8" s="15"/>
      <c r="H8" s="83" t="s">
        <v>10</v>
      </c>
      <c r="I8" s="16" t="s">
        <v>11</v>
      </c>
      <c r="J8" s="96" t="s">
        <v>12</v>
      </c>
      <c r="K8" s="119"/>
    </row>
    <row r="9" spans="2:11" ht="15" customHeight="1" x14ac:dyDescent="0.25">
      <c r="B9" s="307" t="s">
        <v>13</v>
      </c>
      <c r="C9" s="308"/>
      <c r="D9" s="308"/>
      <c r="E9" s="308"/>
      <c r="F9" s="308"/>
      <c r="G9" s="308"/>
      <c r="H9" s="308"/>
      <c r="I9" s="308"/>
      <c r="J9" s="309"/>
      <c r="K9" s="87"/>
    </row>
    <row r="10" spans="2:11" x14ac:dyDescent="0.25">
      <c r="B10" s="208" t="s">
        <v>14</v>
      </c>
      <c r="C10" s="209"/>
      <c r="D10" s="210"/>
      <c r="E10" s="211"/>
      <c r="F10" s="212"/>
      <c r="G10" s="213"/>
      <c r="H10" s="214"/>
      <c r="I10" s="215"/>
      <c r="J10" s="216"/>
      <c r="K10" s="120" t="s">
        <v>16</v>
      </c>
    </row>
    <row r="11" spans="2:11" hidden="1" x14ac:dyDescent="0.25">
      <c r="D11"/>
      <c r="F11"/>
      <c r="H11"/>
      <c r="I11"/>
      <c r="J11"/>
      <c r="K11" s="120" t="s">
        <v>16</v>
      </c>
    </row>
    <row r="12" spans="2:11" x14ac:dyDescent="0.25">
      <c r="B12" s="240" t="s">
        <v>17</v>
      </c>
      <c r="C12" s="217"/>
      <c r="D12" s="218"/>
      <c r="E12" s="219" t="s">
        <v>18</v>
      </c>
      <c r="F12" s="220">
        <v>8</v>
      </c>
      <c r="G12" s="221" t="s">
        <v>15</v>
      </c>
      <c r="H12" s="222">
        <f>IF($D12="",0,IF(D12*F12&lt;5300,5300,D12*F12))</f>
        <v>0</v>
      </c>
      <c r="I12" s="223"/>
      <c r="J12" s="242">
        <f t="shared" ref="J12:J35" si="0">H12*(1-I12)</f>
        <v>0</v>
      </c>
      <c r="K12" s="120" t="s">
        <v>16</v>
      </c>
    </row>
    <row r="13" spans="2:11" x14ac:dyDescent="0.25">
      <c r="B13" s="241" t="s">
        <v>173</v>
      </c>
      <c r="C13" s="224"/>
      <c r="D13" s="225"/>
      <c r="E13" s="226" t="s">
        <v>18</v>
      </c>
      <c r="F13" s="227">
        <v>6</v>
      </c>
      <c r="G13" s="207" t="s">
        <v>15</v>
      </c>
      <c r="H13" s="228">
        <f>IF($D13="",0,IF(D13*F13&lt;8000,8000,D13*F13))</f>
        <v>0</v>
      </c>
      <c r="I13" s="229"/>
      <c r="J13" s="243">
        <f t="shared" si="0"/>
        <v>0</v>
      </c>
      <c r="K13" s="120" t="s">
        <v>16</v>
      </c>
    </row>
    <row r="14" spans="2:11" x14ac:dyDescent="0.25">
      <c r="B14" s="241" t="s">
        <v>174</v>
      </c>
      <c r="C14" s="224"/>
      <c r="D14" s="225"/>
      <c r="E14" s="226" t="s">
        <v>18</v>
      </c>
      <c r="F14" s="227">
        <v>5</v>
      </c>
      <c r="G14" s="207" t="s">
        <v>15</v>
      </c>
      <c r="H14" s="228">
        <f>IF($D14="",0,IF(D14*F14&lt;3000,3000,D14*F14))</f>
        <v>0</v>
      </c>
      <c r="I14" s="229"/>
      <c r="J14" s="243">
        <f t="shared" si="0"/>
        <v>0</v>
      </c>
      <c r="K14" s="120" t="s">
        <v>16</v>
      </c>
    </row>
    <row r="15" spans="2:11" x14ac:dyDescent="0.25">
      <c r="B15" s="241" t="s">
        <v>175</v>
      </c>
      <c r="C15" s="224"/>
      <c r="D15" s="225"/>
      <c r="E15" s="226" t="s">
        <v>18</v>
      </c>
      <c r="F15" s="227">
        <v>3.5</v>
      </c>
      <c r="G15" s="207" t="s">
        <v>15</v>
      </c>
      <c r="H15" s="228">
        <f>IF($D15="",0,IF(D15*F15&lt;100000,100000,D15*F15))</f>
        <v>0</v>
      </c>
      <c r="I15" s="229"/>
      <c r="J15" s="243">
        <f>H15*(1-I15)</f>
        <v>0</v>
      </c>
      <c r="K15" s="120" t="s">
        <v>16</v>
      </c>
    </row>
    <row r="16" spans="2:11" x14ac:dyDescent="0.25">
      <c r="B16" s="241" t="s">
        <v>176</v>
      </c>
      <c r="C16" s="224"/>
      <c r="D16" s="225"/>
      <c r="E16" s="226" t="s">
        <v>18</v>
      </c>
      <c r="F16" s="227">
        <v>2.5</v>
      </c>
      <c r="G16" s="207" t="s">
        <v>15</v>
      </c>
      <c r="H16" s="228">
        <f>IF($D16="",0,IF(D16*F16&lt;175000,175000,D16*F16))</f>
        <v>0</v>
      </c>
      <c r="I16" s="229"/>
      <c r="J16" s="243">
        <f t="shared" si="0"/>
        <v>0</v>
      </c>
      <c r="K16" s="120" t="s">
        <v>16</v>
      </c>
    </row>
    <row r="17" spans="2:11" x14ac:dyDescent="0.25">
      <c r="B17" s="241" t="s">
        <v>177</v>
      </c>
      <c r="C17" s="224"/>
      <c r="D17" s="225"/>
      <c r="E17" s="226" t="s">
        <v>18</v>
      </c>
      <c r="F17" s="227">
        <v>2</v>
      </c>
      <c r="G17" s="207" t="s">
        <v>15</v>
      </c>
      <c r="H17" s="228">
        <f>IF($D17="",0,IF(D17*F17&lt;500000,500000,D17*F17))</f>
        <v>0</v>
      </c>
      <c r="I17" s="229"/>
      <c r="J17" s="243">
        <f t="shared" si="0"/>
        <v>0</v>
      </c>
      <c r="K17" s="120" t="s">
        <v>16</v>
      </c>
    </row>
    <row r="18" spans="2:11" x14ac:dyDescent="0.25">
      <c r="B18" s="230" t="s">
        <v>19</v>
      </c>
      <c r="C18" s="230"/>
      <c r="D18" s="231"/>
      <c r="E18" s="232" t="s">
        <v>20</v>
      </c>
      <c r="F18" s="233">
        <v>800</v>
      </c>
      <c r="G18" s="234" t="s">
        <v>15</v>
      </c>
      <c r="H18" s="235">
        <f t="shared" ref="H18:H37" si="1">D18*F18</f>
        <v>0</v>
      </c>
      <c r="I18" s="236"/>
      <c r="J18" s="244">
        <f t="shared" si="0"/>
        <v>0</v>
      </c>
      <c r="K18" s="120" t="s">
        <v>16</v>
      </c>
    </row>
    <row r="19" spans="2:11" x14ac:dyDescent="0.25">
      <c r="B19" s="224" t="s">
        <v>21</v>
      </c>
      <c r="C19" s="224"/>
      <c r="D19" s="225"/>
      <c r="E19" s="226" t="s">
        <v>20</v>
      </c>
      <c r="F19" s="227">
        <v>750</v>
      </c>
      <c r="G19" s="207" t="s">
        <v>15</v>
      </c>
      <c r="H19" s="228">
        <f t="shared" si="1"/>
        <v>0</v>
      </c>
      <c r="I19" s="229"/>
      <c r="J19" s="243">
        <f t="shared" si="0"/>
        <v>0</v>
      </c>
      <c r="K19" s="120" t="s">
        <v>16</v>
      </c>
    </row>
    <row r="20" spans="2:11" x14ac:dyDescent="0.25">
      <c r="B20" s="224" t="s">
        <v>22</v>
      </c>
      <c r="C20" s="224"/>
      <c r="D20" s="225"/>
      <c r="E20" s="226" t="s">
        <v>23</v>
      </c>
      <c r="F20" s="227">
        <v>6</v>
      </c>
      <c r="G20" s="207" t="s">
        <v>15</v>
      </c>
      <c r="H20" s="228">
        <f t="shared" si="1"/>
        <v>0</v>
      </c>
      <c r="I20" s="229"/>
      <c r="J20" s="243">
        <f t="shared" si="0"/>
        <v>0</v>
      </c>
      <c r="K20" s="120" t="s">
        <v>16</v>
      </c>
    </row>
    <row r="21" spans="2:11" x14ac:dyDescent="0.25">
      <c r="B21" s="224" t="s">
        <v>24</v>
      </c>
      <c r="C21" s="224"/>
      <c r="D21" s="225"/>
      <c r="E21" s="226" t="s">
        <v>18</v>
      </c>
      <c r="F21" s="237">
        <v>20</v>
      </c>
      <c r="G21" s="207" t="s">
        <v>15</v>
      </c>
      <c r="H21" s="228">
        <f t="shared" si="1"/>
        <v>0</v>
      </c>
      <c r="I21" s="229"/>
      <c r="J21" s="243">
        <f t="shared" si="0"/>
        <v>0</v>
      </c>
      <c r="K21" s="120" t="s">
        <v>16</v>
      </c>
    </row>
    <row r="22" spans="2:11" x14ac:dyDescent="0.25">
      <c r="B22" s="224" t="s">
        <v>25</v>
      </c>
      <c r="C22" s="224"/>
      <c r="D22" s="225"/>
      <c r="E22" s="226" t="s">
        <v>26</v>
      </c>
      <c r="F22" s="238"/>
      <c r="G22" s="207" t="s">
        <v>15</v>
      </c>
      <c r="H22" s="228">
        <f t="shared" si="1"/>
        <v>0</v>
      </c>
      <c r="I22" s="229"/>
      <c r="J22" s="243">
        <f t="shared" si="0"/>
        <v>0</v>
      </c>
      <c r="K22" s="120" t="s">
        <v>16</v>
      </c>
    </row>
    <row r="23" spans="2:11" x14ac:dyDescent="0.25">
      <c r="B23" s="224" t="s">
        <v>27</v>
      </c>
      <c r="C23" s="224"/>
      <c r="D23" s="225"/>
      <c r="E23" s="226" t="s">
        <v>26</v>
      </c>
      <c r="F23" s="238"/>
      <c r="G23" s="207" t="s">
        <v>15</v>
      </c>
      <c r="H23" s="228">
        <f t="shared" si="1"/>
        <v>0</v>
      </c>
      <c r="I23" s="229"/>
      <c r="J23" s="243">
        <f t="shared" si="0"/>
        <v>0</v>
      </c>
      <c r="K23" s="120"/>
    </row>
    <row r="24" spans="2:11" x14ac:dyDescent="0.25">
      <c r="B24" s="224" t="s">
        <v>30</v>
      </c>
      <c r="C24" s="224"/>
      <c r="D24" s="225"/>
      <c r="E24" s="226" t="s">
        <v>31</v>
      </c>
      <c r="F24" s="227">
        <v>3</v>
      </c>
      <c r="G24" s="207" t="s">
        <v>15</v>
      </c>
      <c r="H24" s="228">
        <f>D24*F24</f>
        <v>0</v>
      </c>
      <c r="I24" s="229"/>
      <c r="J24" s="243">
        <f>H24*(1-I24)</f>
        <v>0</v>
      </c>
      <c r="K24" s="120"/>
    </row>
    <row r="25" spans="2:11" x14ac:dyDescent="0.25">
      <c r="B25" s="224" t="s">
        <v>28</v>
      </c>
      <c r="C25" s="224"/>
      <c r="D25" s="225"/>
      <c r="E25" s="226" t="s">
        <v>23</v>
      </c>
      <c r="F25" s="227">
        <v>3</v>
      </c>
      <c r="G25" s="207" t="s">
        <v>15</v>
      </c>
      <c r="H25" s="228">
        <f t="shared" si="1"/>
        <v>0</v>
      </c>
      <c r="I25" s="229"/>
      <c r="J25" s="243">
        <f t="shared" si="0"/>
        <v>0</v>
      </c>
      <c r="K25" s="120"/>
    </row>
    <row r="26" spans="2:11" x14ac:dyDescent="0.25">
      <c r="B26" s="224" t="s">
        <v>29</v>
      </c>
      <c r="C26" s="224"/>
      <c r="D26" s="225"/>
      <c r="E26" s="226" t="s">
        <v>26</v>
      </c>
      <c r="F26" s="227">
        <v>2370</v>
      </c>
      <c r="G26" s="207" t="s">
        <v>15</v>
      </c>
      <c r="H26" s="228">
        <f t="shared" si="1"/>
        <v>0</v>
      </c>
      <c r="I26" s="229"/>
      <c r="J26" s="243">
        <f t="shared" si="0"/>
        <v>0</v>
      </c>
      <c r="K26" s="120"/>
    </row>
    <row r="27" spans="2:11" x14ac:dyDescent="0.25">
      <c r="B27" s="224" t="s">
        <v>32</v>
      </c>
      <c r="C27" s="224"/>
      <c r="D27" s="225"/>
      <c r="E27" s="226" t="s">
        <v>31</v>
      </c>
      <c r="F27" s="227">
        <v>2.5</v>
      </c>
      <c r="G27" s="207" t="s">
        <v>15</v>
      </c>
      <c r="H27" s="228">
        <f t="shared" si="1"/>
        <v>0</v>
      </c>
      <c r="I27" s="229"/>
      <c r="J27" s="243">
        <f t="shared" si="0"/>
        <v>0</v>
      </c>
      <c r="K27" s="120"/>
    </row>
    <row r="28" spans="2:11" x14ac:dyDescent="0.25">
      <c r="B28" s="224" t="s">
        <v>33</v>
      </c>
      <c r="C28" s="224"/>
      <c r="D28" s="225"/>
      <c r="E28" s="226" t="s">
        <v>20</v>
      </c>
      <c r="F28" s="227">
        <v>628</v>
      </c>
      <c r="G28" s="207" t="s">
        <v>15</v>
      </c>
      <c r="H28" s="228">
        <f t="shared" si="1"/>
        <v>0</v>
      </c>
      <c r="I28" s="229"/>
      <c r="J28" s="243">
        <f t="shared" si="0"/>
        <v>0</v>
      </c>
      <c r="K28" s="120"/>
    </row>
    <row r="29" spans="2:11" x14ac:dyDescent="0.25">
      <c r="B29" s="224" t="s">
        <v>34</v>
      </c>
      <c r="C29" s="224"/>
      <c r="D29" s="225"/>
      <c r="E29" s="226" t="s">
        <v>20</v>
      </c>
      <c r="F29" s="227">
        <v>750</v>
      </c>
      <c r="G29" s="207" t="s">
        <v>15</v>
      </c>
      <c r="H29" s="228">
        <f t="shared" si="1"/>
        <v>0</v>
      </c>
      <c r="I29" s="229"/>
      <c r="J29" s="243">
        <f t="shared" si="0"/>
        <v>0</v>
      </c>
      <c r="K29" s="120"/>
    </row>
    <row r="30" spans="2:11" x14ac:dyDescent="0.25">
      <c r="B30" s="224" t="s">
        <v>35</v>
      </c>
      <c r="C30" s="224"/>
      <c r="D30" s="225"/>
      <c r="E30" s="226" t="s">
        <v>26</v>
      </c>
      <c r="F30" s="227">
        <v>25</v>
      </c>
      <c r="G30" s="207" t="s">
        <v>15</v>
      </c>
      <c r="H30" s="228">
        <f t="shared" si="1"/>
        <v>0</v>
      </c>
      <c r="I30" s="229"/>
      <c r="J30" s="243">
        <f t="shared" si="0"/>
        <v>0</v>
      </c>
      <c r="K30" s="120"/>
    </row>
    <row r="31" spans="2:11" x14ac:dyDescent="0.25">
      <c r="B31" s="224" t="s">
        <v>129</v>
      </c>
      <c r="C31" s="224"/>
      <c r="D31" s="225"/>
      <c r="E31" s="226" t="s">
        <v>31</v>
      </c>
      <c r="F31" s="227">
        <v>5</v>
      </c>
      <c r="G31" s="207" t="s">
        <v>15</v>
      </c>
      <c r="H31" s="228">
        <f t="shared" si="1"/>
        <v>0</v>
      </c>
      <c r="I31" s="229"/>
      <c r="J31" s="243">
        <f t="shared" si="0"/>
        <v>0</v>
      </c>
      <c r="K31" s="120"/>
    </row>
    <row r="32" spans="2:11" x14ac:dyDescent="0.25">
      <c r="B32" s="224" t="s">
        <v>36</v>
      </c>
      <c r="C32" s="224"/>
      <c r="D32" s="225"/>
      <c r="E32" s="226" t="s">
        <v>26</v>
      </c>
      <c r="F32" s="227">
        <v>500</v>
      </c>
      <c r="G32" s="207" t="s">
        <v>15</v>
      </c>
      <c r="H32" s="228">
        <f t="shared" si="1"/>
        <v>0</v>
      </c>
      <c r="I32" s="229"/>
      <c r="J32" s="243">
        <f t="shared" si="0"/>
        <v>0</v>
      </c>
      <c r="K32" s="120"/>
    </row>
    <row r="33" spans="2:11" x14ac:dyDescent="0.25">
      <c r="B33" s="224" t="s">
        <v>37</v>
      </c>
      <c r="C33" s="224"/>
      <c r="D33" s="225"/>
      <c r="E33" s="226" t="s">
        <v>26</v>
      </c>
      <c r="F33" s="227">
        <v>167</v>
      </c>
      <c r="G33" s="207" t="s">
        <v>15</v>
      </c>
      <c r="H33" s="228">
        <f t="shared" si="1"/>
        <v>0</v>
      </c>
      <c r="I33" s="229"/>
      <c r="J33" s="243">
        <f t="shared" si="0"/>
        <v>0</v>
      </c>
      <c r="K33" s="120"/>
    </row>
    <row r="34" spans="2:11" x14ac:dyDescent="0.25">
      <c r="B34" s="224" t="s">
        <v>38</v>
      </c>
      <c r="C34" s="224"/>
      <c r="D34" s="225"/>
      <c r="E34" s="226" t="s">
        <v>26</v>
      </c>
      <c r="F34" s="227">
        <v>1762</v>
      </c>
      <c r="G34" s="207" t="s">
        <v>15</v>
      </c>
      <c r="H34" s="228">
        <f t="shared" si="1"/>
        <v>0</v>
      </c>
      <c r="I34" s="229"/>
      <c r="J34" s="243">
        <f t="shared" si="0"/>
        <v>0</v>
      </c>
      <c r="K34" s="120"/>
    </row>
    <row r="35" spans="2:11" x14ac:dyDescent="0.25">
      <c r="B35" s="224" t="s">
        <v>39</v>
      </c>
      <c r="C35" s="224"/>
      <c r="D35" s="225"/>
      <c r="E35" s="226" t="s">
        <v>26</v>
      </c>
      <c r="F35" s="227">
        <v>900</v>
      </c>
      <c r="G35" s="207" t="s">
        <v>15</v>
      </c>
      <c r="H35" s="228">
        <f t="shared" si="1"/>
        <v>0</v>
      </c>
      <c r="I35" s="229"/>
      <c r="J35" s="243">
        <f t="shared" si="0"/>
        <v>0</v>
      </c>
      <c r="K35" s="121"/>
    </row>
    <row r="36" spans="2:11" ht="15" customHeight="1" x14ac:dyDescent="0.25">
      <c r="B36" s="206"/>
      <c r="C36" s="206"/>
      <c r="D36" s="225"/>
      <c r="E36" s="239"/>
      <c r="F36" s="238"/>
      <c r="G36" s="207" t="s">
        <v>15</v>
      </c>
      <c r="H36" s="228">
        <f t="shared" si="1"/>
        <v>0</v>
      </c>
      <c r="I36" s="229"/>
      <c r="J36" s="243">
        <f>H36*(1-I36)</f>
        <v>0</v>
      </c>
      <c r="K36" s="121"/>
    </row>
    <row r="37" spans="2:11" s="149" customFormat="1" ht="15" customHeight="1" x14ac:dyDescent="0.25">
      <c r="B37" s="245" t="s">
        <v>40</v>
      </c>
      <c r="C37" s="206"/>
      <c r="D37" s="225"/>
      <c r="E37" s="239"/>
      <c r="F37" s="238"/>
      <c r="G37" s="207" t="s">
        <v>15</v>
      </c>
      <c r="H37" s="246">
        <f t="shared" si="1"/>
        <v>0</v>
      </c>
      <c r="I37" s="247"/>
      <c r="J37" s="248">
        <f>H37*(1-I37)</f>
        <v>0</v>
      </c>
      <c r="K37" s="150"/>
    </row>
    <row r="38" spans="2:11" ht="15" customHeight="1" x14ac:dyDescent="0.25">
      <c r="B38" s="195"/>
      <c r="C38" s="196"/>
      <c r="D38" s="197"/>
      <c r="E38" s="198"/>
      <c r="F38" s="199" t="s">
        <v>41</v>
      </c>
      <c r="G38" s="200" t="s">
        <v>15</v>
      </c>
      <c r="H38" s="194">
        <f>0.35*SUM(H25:H37)</f>
        <v>0</v>
      </c>
      <c r="I38" s="201"/>
      <c r="J38" s="202">
        <f>H38</f>
        <v>0</v>
      </c>
      <c r="K38" s="122"/>
    </row>
    <row r="39" spans="2:11" ht="35.1" customHeight="1" thickBot="1" x14ac:dyDescent="0.3">
      <c r="B39" s="322" t="s">
        <v>166</v>
      </c>
      <c r="C39" s="323"/>
      <c r="D39" s="321" t="s">
        <v>130</v>
      </c>
      <c r="E39" s="321"/>
      <c r="F39" s="321"/>
      <c r="G39" s="63" t="s">
        <v>15</v>
      </c>
      <c r="H39" s="192">
        <f>SUM(H12:H38)</f>
        <v>0</v>
      </c>
      <c r="I39" s="167"/>
      <c r="J39" s="193">
        <f>SUM(J12:J38)</f>
        <v>0</v>
      </c>
      <c r="K39" s="60"/>
    </row>
    <row r="40" spans="2:11" x14ac:dyDescent="0.25">
      <c r="B40" s="324" t="s">
        <v>42</v>
      </c>
      <c r="C40" s="325"/>
      <c r="D40" s="325"/>
      <c r="E40" s="325"/>
      <c r="F40" s="325"/>
      <c r="G40" s="325"/>
      <c r="H40" s="325"/>
      <c r="I40" s="325"/>
      <c r="J40" s="326"/>
      <c r="K40" s="27"/>
    </row>
    <row r="41" spans="2:11" x14ac:dyDescent="0.25">
      <c r="B41" s="17" t="s">
        <v>43</v>
      </c>
      <c r="C41" s="18"/>
      <c r="D41" s="176"/>
      <c r="E41" s="19"/>
      <c r="F41" s="67"/>
      <c r="G41" s="18"/>
      <c r="H41" s="67"/>
      <c r="I41" s="21"/>
      <c r="J41" s="99"/>
      <c r="K41" s="120" t="s">
        <v>16</v>
      </c>
    </row>
    <row r="42" spans="2:11" hidden="1" x14ac:dyDescent="0.25">
      <c r="D42"/>
      <c r="F42"/>
      <c r="H42"/>
      <c r="I42"/>
      <c r="J42"/>
      <c r="K42" s="120" t="s">
        <v>16</v>
      </c>
    </row>
    <row r="43" spans="2:11" x14ac:dyDescent="0.25">
      <c r="B43" s="250" t="s">
        <v>44</v>
      </c>
      <c r="C43" s="250"/>
      <c r="D43" s="251"/>
      <c r="E43" s="252" t="s">
        <v>45</v>
      </c>
      <c r="F43" s="253"/>
      <c r="G43" s="254" t="s">
        <v>15</v>
      </c>
      <c r="H43" s="255">
        <f>D43*F43</f>
        <v>0</v>
      </c>
      <c r="I43" s="274"/>
      <c r="J43" s="280">
        <f>H43*(1-I43)</f>
        <v>0</v>
      </c>
      <c r="K43" s="120" t="s">
        <v>16</v>
      </c>
    </row>
    <row r="44" spans="2:11" x14ac:dyDescent="0.25">
      <c r="B44" s="224" t="s">
        <v>46</v>
      </c>
      <c r="C44" s="224"/>
      <c r="D44" s="225"/>
      <c r="E44" s="258" t="s">
        <v>47</v>
      </c>
      <c r="F44" s="259">
        <v>28</v>
      </c>
      <c r="G44" s="260" t="s">
        <v>15</v>
      </c>
      <c r="H44" s="261">
        <f>D44*F44</f>
        <v>0</v>
      </c>
      <c r="I44" s="262"/>
      <c r="J44" s="281">
        <f>H44*(1-I44)</f>
        <v>0</v>
      </c>
      <c r="K44" s="120" t="s">
        <v>16</v>
      </c>
    </row>
    <row r="45" spans="2:11" x14ac:dyDescent="0.25">
      <c r="B45" s="224" t="s">
        <v>46</v>
      </c>
      <c r="C45" s="224"/>
      <c r="D45" s="225"/>
      <c r="E45" s="258" t="s">
        <v>18</v>
      </c>
      <c r="F45" s="259">
        <v>50</v>
      </c>
      <c r="G45" s="260"/>
      <c r="H45" s="261">
        <f t="shared" ref="H45:H77" si="2">D45*F45</f>
        <v>0</v>
      </c>
      <c r="I45" s="262"/>
      <c r="J45" s="281">
        <f t="shared" ref="J45:J77" si="3">H45*(1-I45)</f>
        <v>0</v>
      </c>
      <c r="K45" s="120" t="s">
        <v>16</v>
      </c>
    </row>
    <row r="46" spans="2:11" x14ac:dyDescent="0.25">
      <c r="B46" s="224" t="s">
        <v>168</v>
      </c>
      <c r="C46" s="224"/>
      <c r="D46" s="225"/>
      <c r="E46" s="258" t="s">
        <v>23</v>
      </c>
      <c r="F46" s="259">
        <v>14</v>
      </c>
      <c r="G46" s="260"/>
      <c r="H46" s="261">
        <f t="shared" ref="H46" si="4">D46*F46</f>
        <v>0</v>
      </c>
      <c r="I46" s="262"/>
      <c r="J46" s="281">
        <f t="shared" ref="J46" si="5">H46*(1-I46)</f>
        <v>0</v>
      </c>
      <c r="K46" s="120" t="s">
        <v>16</v>
      </c>
    </row>
    <row r="47" spans="2:11" x14ac:dyDescent="0.25">
      <c r="B47" s="224" t="s">
        <v>48</v>
      </c>
      <c r="C47" s="224"/>
      <c r="D47" s="225"/>
      <c r="E47" s="258" t="s">
        <v>23</v>
      </c>
      <c r="F47" s="259">
        <v>19</v>
      </c>
      <c r="G47" s="260"/>
      <c r="H47" s="261">
        <f t="shared" si="2"/>
        <v>0</v>
      </c>
      <c r="I47" s="262"/>
      <c r="J47" s="281">
        <f t="shared" si="3"/>
        <v>0</v>
      </c>
      <c r="K47" s="120" t="s">
        <v>16</v>
      </c>
    </row>
    <row r="48" spans="2:11" x14ac:dyDescent="0.25">
      <c r="B48" s="224" t="s">
        <v>49</v>
      </c>
      <c r="C48" s="224"/>
      <c r="D48" s="225"/>
      <c r="E48" s="258" t="s">
        <v>23</v>
      </c>
      <c r="F48" s="259">
        <v>29</v>
      </c>
      <c r="G48" s="260"/>
      <c r="H48" s="261">
        <f t="shared" si="2"/>
        <v>0</v>
      </c>
      <c r="I48" s="262"/>
      <c r="J48" s="281">
        <f t="shared" si="3"/>
        <v>0</v>
      </c>
      <c r="K48" s="120" t="s">
        <v>16</v>
      </c>
    </row>
    <row r="49" spans="2:11" x14ac:dyDescent="0.25">
      <c r="B49" s="224" t="s">
        <v>50</v>
      </c>
      <c r="C49" s="275" t="s">
        <v>167</v>
      </c>
      <c r="D49" s="225"/>
      <c r="E49" s="258" t="s">
        <v>47</v>
      </c>
      <c r="F49" s="259">
        <v>88</v>
      </c>
      <c r="G49" s="260" t="s">
        <v>15</v>
      </c>
      <c r="H49" s="261">
        <f t="shared" si="2"/>
        <v>0</v>
      </c>
      <c r="I49" s="262"/>
      <c r="J49" s="281">
        <f t="shared" si="3"/>
        <v>0</v>
      </c>
      <c r="K49" s="120" t="s">
        <v>16</v>
      </c>
    </row>
    <row r="50" spans="2:11" x14ac:dyDescent="0.25">
      <c r="B50" s="224" t="s">
        <v>51</v>
      </c>
      <c r="C50" s="224"/>
      <c r="D50" s="225"/>
      <c r="E50" s="258" t="s">
        <v>52</v>
      </c>
      <c r="F50" s="259">
        <v>8</v>
      </c>
      <c r="G50" s="260" t="s">
        <v>15</v>
      </c>
      <c r="H50" s="261">
        <f t="shared" si="2"/>
        <v>0</v>
      </c>
      <c r="I50" s="262"/>
      <c r="J50" s="281">
        <f t="shared" si="3"/>
        <v>0</v>
      </c>
      <c r="K50" s="120" t="s">
        <v>16</v>
      </c>
    </row>
    <row r="51" spans="2:11" x14ac:dyDescent="0.25">
      <c r="B51" s="224" t="s">
        <v>131</v>
      </c>
      <c r="C51" s="224"/>
      <c r="D51" s="225"/>
      <c r="E51" s="258" t="s">
        <v>26</v>
      </c>
      <c r="F51" s="259">
        <v>300</v>
      </c>
      <c r="G51" s="260" t="s">
        <v>15</v>
      </c>
      <c r="H51" s="261">
        <f t="shared" si="2"/>
        <v>0</v>
      </c>
      <c r="I51" s="262"/>
      <c r="J51" s="281">
        <f t="shared" si="3"/>
        <v>0</v>
      </c>
      <c r="K51" s="120" t="s">
        <v>16</v>
      </c>
    </row>
    <row r="52" spans="2:11" x14ac:dyDescent="0.25">
      <c r="B52" s="224" t="s">
        <v>53</v>
      </c>
      <c r="C52" s="224"/>
      <c r="D52" s="225"/>
      <c r="E52" s="258" t="s">
        <v>26</v>
      </c>
      <c r="F52" s="276"/>
      <c r="G52" s="260" t="s">
        <v>15</v>
      </c>
      <c r="H52" s="261">
        <f t="shared" si="2"/>
        <v>0</v>
      </c>
      <c r="I52" s="262"/>
      <c r="J52" s="281">
        <f t="shared" si="3"/>
        <v>0</v>
      </c>
      <c r="K52" s="120" t="s">
        <v>16</v>
      </c>
    </row>
    <row r="53" spans="2:11" x14ac:dyDescent="0.25">
      <c r="B53" s="224" t="s">
        <v>54</v>
      </c>
      <c r="C53" s="224"/>
      <c r="D53" s="225"/>
      <c r="E53" s="258" t="s">
        <v>52</v>
      </c>
      <c r="F53" s="259">
        <v>13</v>
      </c>
      <c r="G53" s="260" t="s">
        <v>15</v>
      </c>
      <c r="H53" s="261">
        <f t="shared" si="2"/>
        <v>0</v>
      </c>
      <c r="I53" s="262"/>
      <c r="J53" s="281">
        <f t="shared" si="3"/>
        <v>0</v>
      </c>
      <c r="K53" s="120" t="s">
        <v>16</v>
      </c>
    </row>
    <row r="54" spans="2:11" x14ac:dyDescent="0.25">
      <c r="B54" s="224" t="s">
        <v>55</v>
      </c>
      <c r="C54" s="224"/>
      <c r="D54" s="225"/>
      <c r="E54" s="258" t="s">
        <v>52</v>
      </c>
      <c r="F54" s="259">
        <v>23</v>
      </c>
      <c r="G54" s="260" t="s">
        <v>15</v>
      </c>
      <c r="H54" s="261">
        <f t="shared" si="2"/>
        <v>0</v>
      </c>
      <c r="I54" s="262"/>
      <c r="J54" s="281">
        <f t="shared" si="3"/>
        <v>0</v>
      </c>
      <c r="K54" s="120" t="s">
        <v>16</v>
      </c>
    </row>
    <row r="55" spans="2:11" x14ac:dyDescent="0.25">
      <c r="B55" s="224" t="s">
        <v>56</v>
      </c>
      <c r="C55" s="224"/>
      <c r="D55" s="225"/>
      <c r="E55" s="258" t="s">
        <v>26</v>
      </c>
      <c r="F55" s="259">
        <v>200</v>
      </c>
      <c r="G55" s="260" t="s">
        <v>15</v>
      </c>
      <c r="H55" s="261">
        <f t="shared" si="2"/>
        <v>0</v>
      </c>
      <c r="I55" s="262"/>
      <c r="J55" s="281">
        <f t="shared" si="3"/>
        <v>0</v>
      </c>
      <c r="K55" s="120" t="s">
        <v>16</v>
      </c>
    </row>
    <row r="56" spans="2:11" x14ac:dyDescent="0.25">
      <c r="B56" s="224" t="s">
        <v>57</v>
      </c>
      <c r="C56" s="224"/>
      <c r="D56" s="225"/>
      <c r="E56" s="258" t="s">
        <v>26</v>
      </c>
      <c r="F56" s="259">
        <v>24</v>
      </c>
      <c r="G56" s="260" t="s">
        <v>15</v>
      </c>
      <c r="H56" s="261">
        <f t="shared" si="2"/>
        <v>0</v>
      </c>
      <c r="I56" s="262"/>
      <c r="J56" s="281">
        <f t="shared" si="3"/>
        <v>0</v>
      </c>
      <c r="K56" s="120" t="s">
        <v>16</v>
      </c>
    </row>
    <row r="57" spans="2:11" x14ac:dyDescent="0.25">
      <c r="B57" s="224" t="s">
        <v>58</v>
      </c>
      <c r="C57" s="224"/>
      <c r="D57" s="225"/>
      <c r="E57" s="258" t="s">
        <v>31</v>
      </c>
      <c r="F57" s="259">
        <v>30</v>
      </c>
      <c r="G57" s="260" t="s">
        <v>15</v>
      </c>
      <c r="H57" s="261">
        <f t="shared" si="2"/>
        <v>0</v>
      </c>
      <c r="I57" s="262"/>
      <c r="J57" s="281">
        <f t="shared" si="3"/>
        <v>0</v>
      </c>
      <c r="K57" s="120" t="s">
        <v>16</v>
      </c>
    </row>
    <row r="58" spans="2:11" x14ac:dyDescent="0.25">
      <c r="B58" s="224" t="s">
        <v>59</v>
      </c>
      <c r="C58" s="224"/>
      <c r="D58" s="225"/>
      <c r="E58" s="258" t="s">
        <v>31</v>
      </c>
      <c r="F58" s="259">
        <v>30</v>
      </c>
      <c r="G58" s="260" t="s">
        <v>15</v>
      </c>
      <c r="H58" s="261">
        <f t="shared" si="2"/>
        <v>0</v>
      </c>
      <c r="I58" s="262"/>
      <c r="J58" s="281">
        <f t="shared" si="3"/>
        <v>0</v>
      </c>
      <c r="K58" s="120" t="s">
        <v>16</v>
      </c>
    </row>
    <row r="59" spans="2:11" x14ac:dyDescent="0.25">
      <c r="B59" s="224" t="s">
        <v>60</v>
      </c>
      <c r="C59" s="224"/>
      <c r="D59" s="225"/>
      <c r="E59" s="258" t="s">
        <v>31</v>
      </c>
      <c r="F59" s="259">
        <v>30</v>
      </c>
      <c r="G59" s="260" t="s">
        <v>15</v>
      </c>
      <c r="H59" s="261">
        <f t="shared" si="2"/>
        <v>0</v>
      </c>
      <c r="I59" s="262"/>
      <c r="J59" s="281">
        <f t="shared" si="3"/>
        <v>0</v>
      </c>
      <c r="K59" s="120" t="s">
        <v>16</v>
      </c>
    </row>
    <row r="60" spans="2:11" x14ac:dyDescent="0.25">
      <c r="B60" s="224" t="s">
        <v>169</v>
      </c>
      <c r="C60" s="224"/>
      <c r="D60" s="225"/>
      <c r="E60" s="258" t="s">
        <v>23</v>
      </c>
      <c r="F60" s="259">
        <v>48</v>
      </c>
      <c r="G60" s="260" t="s">
        <v>15</v>
      </c>
      <c r="H60" s="261">
        <f t="shared" si="2"/>
        <v>0</v>
      </c>
      <c r="I60" s="262"/>
      <c r="J60" s="281">
        <f t="shared" si="3"/>
        <v>0</v>
      </c>
      <c r="K60" s="120" t="s">
        <v>16</v>
      </c>
    </row>
    <row r="61" spans="2:11" x14ac:dyDescent="0.25">
      <c r="B61" s="224" t="s">
        <v>61</v>
      </c>
      <c r="C61" s="224"/>
      <c r="D61" s="225"/>
      <c r="E61" s="258" t="s">
        <v>23</v>
      </c>
      <c r="F61" s="259">
        <v>60</v>
      </c>
      <c r="G61" s="260" t="s">
        <v>15</v>
      </c>
      <c r="H61" s="261">
        <f t="shared" si="2"/>
        <v>0</v>
      </c>
      <c r="I61" s="262"/>
      <c r="J61" s="281">
        <f t="shared" si="3"/>
        <v>0</v>
      </c>
      <c r="K61" s="120" t="s">
        <v>16</v>
      </c>
    </row>
    <row r="62" spans="2:11" x14ac:dyDescent="0.25">
      <c r="B62" s="224" t="s">
        <v>62</v>
      </c>
      <c r="C62" s="224"/>
      <c r="D62" s="225"/>
      <c r="E62" s="258" t="s">
        <v>23</v>
      </c>
      <c r="F62" s="259">
        <v>72</v>
      </c>
      <c r="G62" s="260" t="s">
        <v>15</v>
      </c>
      <c r="H62" s="261">
        <f t="shared" si="2"/>
        <v>0</v>
      </c>
      <c r="I62" s="262"/>
      <c r="J62" s="281">
        <f t="shared" si="3"/>
        <v>0</v>
      </c>
      <c r="K62" s="120" t="s">
        <v>16</v>
      </c>
    </row>
    <row r="63" spans="2:11" x14ac:dyDescent="0.25">
      <c r="B63" s="224" t="s">
        <v>132</v>
      </c>
      <c r="C63" s="224"/>
      <c r="D63" s="225"/>
      <c r="E63" s="258" t="s">
        <v>23</v>
      </c>
      <c r="F63" s="259">
        <v>96</v>
      </c>
      <c r="G63" s="260"/>
      <c r="H63" s="261">
        <f t="shared" si="2"/>
        <v>0</v>
      </c>
      <c r="I63" s="262"/>
      <c r="J63" s="281">
        <f t="shared" si="3"/>
        <v>0</v>
      </c>
      <c r="K63" s="120" t="s">
        <v>16</v>
      </c>
    </row>
    <row r="64" spans="2:11" x14ac:dyDescent="0.25">
      <c r="B64" s="224" t="s">
        <v>63</v>
      </c>
      <c r="C64" s="224"/>
      <c r="D64" s="225"/>
      <c r="E64" s="258" t="s">
        <v>26</v>
      </c>
      <c r="F64" s="259">
        <v>1150</v>
      </c>
      <c r="G64" s="260" t="s">
        <v>15</v>
      </c>
      <c r="H64" s="261">
        <f t="shared" si="2"/>
        <v>0</v>
      </c>
      <c r="I64" s="262"/>
      <c r="J64" s="281">
        <f t="shared" si="3"/>
        <v>0</v>
      </c>
      <c r="K64" s="120" t="s">
        <v>16</v>
      </c>
    </row>
    <row r="65" spans="2:11" x14ac:dyDescent="0.25">
      <c r="B65" s="224" t="s">
        <v>64</v>
      </c>
      <c r="C65" s="224"/>
      <c r="D65" s="225"/>
      <c r="E65" s="258" t="s">
        <v>31</v>
      </c>
      <c r="F65" s="259">
        <v>61</v>
      </c>
      <c r="G65" s="260" t="s">
        <v>15</v>
      </c>
      <c r="H65" s="261">
        <f t="shared" si="2"/>
        <v>0</v>
      </c>
      <c r="I65" s="262"/>
      <c r="J65" s="281">
        <f t="shared" si="3"/>
        <v>0</v>
      </c>
      <c r="K65" s="120" t="s">
        <v>16</v>
      </c>
    </row>
    <row r="66" spans="2:11" x14ac:dyDescent="0.25">
      <c r="B66" s="224" t="s">
        <v>134</v>
      </c>
      <c r="C66" s="224"/>
      <c r="D66" s="225"/>
      <c r="E66" s="258" t="s">
        <v>31</v>
      </c>
      <c r="F66" s="259">
        <v>92</v>
      </c>
      <c r="G66" s="260"/>
      <c r="H66" s="261">
        <f t="shared" si="2"/>
        <v>0</v>
      </c>
      <c r="I66" s="262"/>
      <c r="J66" s="281">
        <f t="shared" si="3"/>
        <v>0</v>
      </c>
      <c r="K66" s="120" t="s">
        <v>16</v>
      </c>
    </row>
    <row r="67" spans="2:11" x14ac:dyDescent="0.25">
      <c r="B67" s="224" t="s">
        <v>65</v>
      </c>
      <c r="C67" s="224"/>
      <c r="D67" s="225"/>
      <c r="E67" s="258" t="s">
        <v>26</v>
      </c>
      <c r="F67" s="259">
        <v>1480</v>
      </c>
      <c r="G67" s="260" t="s">
        <v>15</v>
      </c>
      <c r="H67" s="261">
        <f t="shared" si="2"/>
        <v>0</v>
      </c>
      <c r="I67" s="262"/>
      <c r="J67" s="281">
        <f t="shared" si="3"/>
        <v>0</v>
      </c>
      <c r="K67" s="120" t="s">
        <v>16</v>
      </c>
    </row>
    <row r="68" spans="2:11" x14ac:dyDescent="0.25">
      <c r="B68" s="224" t="s">
        <v>66</v>
      </c>
      <c r="C68" s="224"/>
      <c r="D68" s="225"/>
      <c r="E68" s="258" t="s">
        <v>31</v>
      </c>
      <c r="F68" s="259">
        <v>49</v>
      </c>
      <c r="G68" s="260" t="s">
        <v>15</v>
      </c>
      <c r="H68" s="261">
        <f t="shared" si="2"/>
        <v>0</v>
      </c>
      <c r="I68" s="262"/>
      <c r="J68" s="281">
        <f t="shared" si="3"/>
        <v>0</v>
      </c>
      <c r="K68" s="120" t="s">
        <v>16</v>
      </c>
    </row>
    <row r="69" spans="2:11" x14ac:dyDescent="0.25">
      <c r="B69" s="224" t="s">
        <v>67</v>
      </c>
      <c r="C69" s="224"/>
      <c r="D69" s="225"/>
      <c r="E69" s="258" t="s">
        <v>31</v>
      </c>
      <c r="F69" s="259">
        <v>72</v>
      </c>
      <c r="G69" s="260" t="s">
        <v>15</v>
      </c>
      <c r="H69" s="261">
        <f t="shared" si="2"/>
        <v>0</v>
      </c>
      <c r="I69" s="262"/>
      <c r="J69" s="281">
        <f t="shared" si="3"/>
        <v>0</v>
      </c>
      <c r="K69" s="120" t="s">
        <v>16</v>
      </c>
    </row>
    <row r="70" spans="2:11" x14ac:dyDescent="0.25">
      <c r="B70" s="224" t="s">
        <v>68</v>
      </c>
      <c r="C70" s="224"/>
      <c r="D70" s="225"/>
      <c r="E70" s="258" t="s">
        <v>26</v>
      </c>
      <c r="F70" s="259">
        <v>2098</v>
      </c>
      <c r="G70" s="260" t="s">
        <v>15</v>
      </c>
      <c r="H70" s="261">
        <f t="shared" si="2"/>
        <v>0</v>
      </c>
      <c r="I70" s="262"/>
      <c r="J70" s="281">
        <f t="shared" si="3"/>
        <v>0</v>
      </c>
      <c r="K70" s="120" t="s">
        <v>16</v>
      </c>
    </row>
    <row r="71" spans="2:11" x14ac:dyDescent="0.25">
      <c r="B71" s="224" t="s">
        <v>69</v>
      </c>
      <c r="C71" s="224"/>
      <c r="D71" s="225"/>
      <c r="E71" s="258" t="s">
        <v>26</v>
      </c>
      <c r="F71" s="259">
        <v>3767</v>
      </c>
      <c r="G71" s="260" t="s">
        <v>15</v>
      </c>
      <c r="H71" s="261">
        <f t="shared" si="2"/>
        <v>0</v>
      </c>
      <c r="I71" s="262"/>
      <c r="J71" s="281">
        <f t="shared" si="3"/>
        <v>0</v>
      </c>
      <c r="K71" s="120" t="s">
        <v>16</v>
      </c>
    </row>
    <row r="72" spans="2:11" x14ac:dyDescent="0.25">
      <c r="B72" s="224" t="s">
        <v>70</v>
      </c>
      <c r="C72" s="224"/>
      <c r="D72" s="225"/>
      <c r="E72" s="258" t="s">
        <v>31</v>
      </c>
      <c r="F72" s="259">
        <v>78</v>
      </c>
      <c r="G72" s="260"/>
      <c r="H72" s="261">
        <f t="shared" si="2"/>
        <v>0</v>
      </c>
      <c r="I72" s="262"/>
      <c r="J72" s="281">
        <f t="shared" si="3"/>
        <v>0</v>
      </c>
      <c r="K72" s="120" t="s">
        <v>16</v>
      </c>
    </row>
    <row r="73" spans="2:11" x14ac:dyDescent="0.25">
      <c r="B73" s="224" t="s">
        <v>133</v>
      </c>
      <c r="C73" s="224"/>
      <c r="D73" s="225"/>
      <c r="E73" s="258" t="s">
        <v>31</v>
      </c>
      <c r="F73" s="259">
        <v>80</v>
      </c>
      <c r="G73" s="260" t="s">
        <v>15</v>
      </c>
      <c r="H73" s="261">
        <f>D73*F73</f>
        <v>0</v>
      </c>
      <c r="I73" s="262"/>
      <c r="J73" s="281">
        <f t="shared" si="3"/>
        <v>0</v>
      </c>
      <c r="K73" s="120" t="s">
        <v>16</v>
      </c>
    </row>
    <row r="74" spans="2:11" x14ac:dyDescent="0.25">
      <c r="B74" s="224" t="s">
        <v>71</v>
      </c>
      <c r="C74" s="268"/>
      <c r="D74" s="225"/>
      <c r="E74" s="258" t="s">
        <v>31</v>
      </c>
      <c r="F74" s="259">
        <v>16</v>
      </c>
      <c r="G74" s="260" t="s">
        <v>15</v>
      </c>
      <c r="H74" s="261">
        <f t="shared" si="2"/>
        <v>0</v>
      </c>
      <c r="I74" s="262"/>
      <c r="J74" s="281">
        <f t="shared" si="3"/>
        <v>0</v>
      </c>
      <c r="K74" s="120" t="s">
        <v>16</v>
      </c>
    </row>
    <row r="75" spans="2:11" x14ac:dyDescent="0.25">
      <c r="B75" s="224" t="s">
        <v>72</v>
      </c>
      <c r="C75" s="224"/>
      <c r="D75" s="225"/>
      <c r="E75" s="258" t="s">
        <v>26</v>
      </c>
      <c r="F75" s="277">
        <v>425000</v>
      </c>
      <c r="G75" s="260" t="s">
        <v>15</v>
      </c>
      <c r="H75" s="261">
        <f t="shared" si="2"/>
        <v>0</v>
      </c>
      <c r="I75" s="262"/>
      <c r="J75" s="281">
        <f t="shared" si="3"/>
        <v>0</v>
      </c>
      <c r="K75" s="120" t="s">
        <v>16</v>
      </c>
    </row>
    <row r="76" spans="2:11" x14ac:dyDescent="0.25">
      <c r="B76" s="206"/>
      <c r="C76" s="206"/>
      <c r="D76" s="225"/>
      <c r="E76" s="270"/>
      <c r="F76" s="269"/>
      <c r="G76" s="260" t="s">
        <v>15</v>
      </c>
      <c r="H76" s="261">
        <f t="shared" si="2"/>
        <v>0</v>
      </c>
      <c r="I76" s="262"/>
      <c r="J76" s="281">
        <f t="shared" si="3"/>
        <v>0</v>
      </c>
      <c r="K76" s="27"/>
    </row>
    <row r="77" spans="2:11" x14ac:dyDescent="0.25">
      <c r="B77" s="245" t="s">
        <v>40</v>
      </c>
      <c r="C77" s="206"/>
      <c r="D77" s="225"/>
      <c r="E77" s="270"/>
      <c r="F77" s="269"/>
      <c r="G77" s="260" t="s">
        <v>15</v>
      </c>
      <c r="H77" s="261">
        <f t="shared" si="2"/>
        <v>0</v>
      </c>
      <c r="I77" s="262"/>
      <c r="J77" s="281">
        <f t="shared" si="3"/>
        <v>0</v>
      </c>
      <c r="K77" s="120" t="s">
        <v>16</v>
      </c>
    </row>
    <row r="78" spans="2:11" x14ac:dyDescent="0.25">
      <c r="B78" s="20" t="s">
        <v>159</v>
      </c>
      <c r="C78" s="21"/>
      <c r="D78" s="176"/>
      <c r="E78" s="22"/>
      <c r="F78" s="67"/>
      <c r="G78" s="21"/>
      <c r="H78" s="67"/>
      <c r="I78" s="165"/>
      <c r="J78" s="100"/>
      <c r="K78" s="120" t="s">
        <v>16</v>
      </c>
    </row>
    <row r="79" spans="2:11" hidden="1" x14ac:dyDescent="0.25">
      <c r="D79"/>
      <c r="F79"/>
      <c r="H79"/>
      <c r="I79"/>
      <c r="J79"/>
      <c r="K79" s="120" t="s">
        <v>16</v>
      </c>
    </row>
    <row r="80" spans="2:11" x14ac:dyDescent="0.25">
      <c r="B80" s="250" t="s">
        <v>73</v>
      </c>
      <c r="C80" s="250"/>
      <c r="D80" s="251"/>
      <c r="E80" s="252" t="s">
        <v>31</v>
      </c>
      <c r="F80" s="253"/>
      <c r="G80" s="254" t="s">
        <v>15</v>
      </c>
      <c r="H80" s="255">
        <f>D80*F80</f>
        <v>0</v>
      </c>
      <c r="I80" s="256"/>
      <c r="J80" s="284">
        <f>H80*(1-I80)</f>
        <v>0</v>
      </c>
      <c r="K80" s="120" t="s">
        <v>16</v>
      </c>
    </row>
    <row r="81" spans="2:11" x14ac:dyDescent="0.25">
      <c r="B81" s="224" t="s">
        <v>74</v>
      </c>
      <c r="C81" s="224"/>
      <c r="D81" s="225"/>
      <c r="E81" s="226" t="s">
        <v>31</v>
      </c>
      <c r="F81" s="227">
        <v>65</v>
      </c>
      <c r="G81" s="207" t="s">
        <v>15</v>
      </c>
      <c r="H81" s="228">
        <f t="shared" ref="H81:H132" si="6">D81*F81</f>
        <v>0</v>
      </c>
      <c r="I81" s="229"/>
      <c r="J81" s="281">
        <f t="shared" ref="J81:J132" si="7">H81*(1-I81)</f>
        <v>0</v>
      </c>
      <c r="K81" s="120" t="s">
        <v>16</v>
      </c>
    </row>
    <row r="82" spans="2:11" x14ac:dyDescent="0.25">
      <c r="B82" s="257" t="s">
        <v>75</v>
      </c>
      <c r="C82" s="257"/>
      <c r="D82" s="225"/>
      <c r="E82" s="258" t="s">
        <v>31</v>
      </c>
      <c r="F82" s="259">
        <v>78</v>
      </c>
      <c r="G82" s="260" t="s">
        <v>15</v>
      </c>
      <c r="H82" s="261">
        <f t="shared" si="6"/>
        <v>0</v>
      </c>
      <c r="I82" s="262"/>
      <c r="J82" s="281">
        <f t="shared" si="7"/>
        <v>0</v>
      </c>
      <c r="K82" s="120" t="s">
        <v>16</v>
      </c>
    </row>
    <row r="83" spans="2:11" x14ac:dyDescent="0.25">
      <c r="B83" s="257" t="s">
        <v>76</v>
      </c>
      <c r="C83" s="257"/>
      <c r="D83" s="225"/>
      <c r="E83" s="258" t="s">
        <v>31</v>
      </c>
      <c r="F83" s="259">
        <v>97</v>
      </c>
      <c r="G83" s="260" t="s">
        <v>15</v>
      </c>
      <c r="H83" s="261">
        <f t="shared" si="6"/>
        <v>0</v>
      </c>
      <c r="I83" s="262"/>
      <c r="J83" s="281">
        <f t="shared" si="7"/>
        <v>0</v>
      </c>
      <c r="K83" s="120" t="s">
        <v>16</v>
      </c>
    </row>
    <row r="84" spans="2:11" x14ac:dyDescent="0.25">
      <c r="B84" s="257" t="s">
        <v>77</v>
      </c>
      <c r="C84" s="263"/>
      <c r="D84" s="225"/>
      <c r="E84" s="258" t="s">
        <v>31</v>
      </c>
      <c r="F84" s="259">
        <v>120</v>
      </c>
      <c r="G84" s="260" t="s">
        <v>15</v>
      </c>
      <c r="H84" s="261">
        <f t="shared" si="6"/>
        <v>0</v>
      </c>
      <c r="I84" s="262"/>
      <c r="J84" s="281">
        <f t="shared" si="7"/>
        <v>0</v>
      </c>
      <c r="K84" s="120" t="s">
        <v>16</v>
      </c>
    </row>
    <row r="85" spans="2:11" x14ac:dyDescent="0.25">
      <c r="B85" s="257" t="s">
        <v>78</v>
      </c>
      <c r="C85" s="263"/>
      <c r="D85" s="225"/>
      <c r="E85" s="258" t="s">
        <v>31</v>
      </c>
      <c r="F85" s="259">
        <v>160</v>
      </c>
      <c r="G85" s="260" t="s">
        <v>15</v>
      </c>
      <c r="H85" s="261">
        <f t="shared" si="6"/>
        <v>0</v>
      </c>
      <c r="I85" s="262"/>
      <c r="J85" s="281">
        <f t="shared" si="7"/>
        <v>0</v>
      </c>
      <c r="K85" s="120" t="s">
        <v>16</v>
      </c>
    </row>
    <row r="86" spans="2:11" x14ac:dyDescent="0.25">
      <c r="B86" s="257" t="s">
        <v>79</v>
      </c>
      <c r="C86" s="263"/>
      <c r="D86" s="225"/>
      <c r="E86" s="258" t="s">
        <v>31</v>
      </c>
      <c r="F86" s="259">
        <v>195</v>
      </c>
      <c r="G86" s="260" t="s">
        <v>15</v>
      </c>
      <c r="H86" s="261">
        <f t="shared" si="6"/>
        <v>0</v>
      </c>
      <c r="I86" s="262"/>
      <c r="J86" s="281">
        <f t="shared" si="7"/>
        <v>0</v>
      </c>
      <c r="K86" s="120" t="s">
        <v>16</v>
      </c>
    </row>
    <row r="87" spans="2:11" x14ac:dyDescent="0.25">
      <c r="B87" s="257" t="s">
        <v>80</v>
      </c>
      <c r="C87" s="263"/>
      <c r="D87" s="225"/>
      <c r="E87" s="258" t="s">
        <v>31</v>
      </c>
      <c r="F87" s="259">
        <v>245</v>
      </c>
      <c r="G87" s="260" t="s">
        <v>15</v>
      </c>
      <c r="H87" s="261">
        <f t="shared" si="6"/>
        <v>0</v>
      </c>
      <c r="I87" s="262"/>
      <c r="J87" s="281">
        <f t="shared" si="7"/>
        <v>0</v>
      </c>
      <c r="K87" s="120" t="s">
        <v>16</v>
      </c>
    </row>
    <row r="88" spans="2:11" x14ac:dyDescent="0.25">
      <c r="B88" s="257" t="s">
        <v>81</v>
      </c>
      <c r="C88" s="263"/>
      <c r="D88" s="225"/>
      <c r="E88" s="258" t="s">
        <v>31</v>
      </c>
      <c r="F88" s="259">
        <v>288</v>
      </c>
      <c r="G88" s="260" t="s">
        <v>15</v>
      </c>
      <c r="H88" s="261">
        <f t="shared" si="6"/>
        <v>0</v>
      </c>
      <c r="I88" s="262"/>
      <c r="J88" s="281">
        <f t="shared" si="7"/>
        <v>0</v>
      </c>
      <c r="K88" s="120" t="s">
        <v>16</v>
      </c>
    </row>
    <row r="89" spans="2:11" x14ac:dyDescent="0.25">
      <c r="B89" s="257" t="s">
        <v>82</v>
      </c>
      <c r="C89" s="263"/>
      <c r="D89" s="225"/>
      <c r="E89" s="258" t="s">
        <v>31</v>
      </c>
      <c r="F89" s="259">
        <v>332</v>
      </c>
      <c r="G89" s="260" t="s">
        <v>15</v>
      </c>
      <c r="H89" s="261">
        <f t="shared" si="6"/>
        <v>0</v>
      </c>
      <c r="I89" s="262"/>
      <c r="J89" s="281">
        <f t="shared" si="7"/>
        <v>0</v>
      </c>
      <c r="K89" s="120" t="s">
        <v>16</v>
      </c>
    </row>
    <row r="90" spans="2:11" x14ac:dyDescent="0.25">
      <c r="B90" s="257" t="s">
        <v>83</v>
      </c>
      <c r="C90" s="263"/>
      <c r="D90" s="225"/>
      <c r="E90" s="258" t="s">
        <v>31</v>
      </c>
      <c r="F90" s="259">
        <v>380</v>
      </c>
      <c r="G90" s="260" t="s">
        <v>15</v>
      </c>
      <c r="H90" s="261">
        <f t="shared" si="6"/>
        <v>0</v>
      </c>
      <c r="I90" s="262"/>
      <c r="J90" s="281">
        <f t="shared" si="7"/>
        <v>0</v>
      </c>
      <c r="K90" s="120" t="s">
        <v>16</v>
      </c>
    </row>
    <row r="91" spans="2:11" x14ac:dyDescent="0.25">
      <c r="B91" s="257" t="s">
        <v>84</v>
      </c>
      <c r="C91" s="257"/>
      <c r="D91" s="225"/>
      <c r="E91" s="258" t="s">
        <v>31</v>
      </c>
      <c r="F91" s="259">
        <v>84</v>
      </c>
      <c r="G91" s="260" t="s">
        <v>15</v>
      </c>
      <c r="H91" s="261">
        <f t="shared" si="6"/>
        <v>0</v>
      </c>
      <c r="I91" s="262"/>
      <c r="J91" s="281">
        <f t="shared" si="7"/>
        <v>0</v>
      </c>
      <c r="K91" s="120" t="s">
        <v>16</v>
      </c>
    </row>
    <row r="92" spans="2:11" x14ac:dyDescent="0.25">
      <c r="B92" s="257" t="s">
        <v>85</v>
      </c>
      <c r="C92" s="257"/>
      <c r="D92" s="225"/>
      <c r="E92" s="258" t="s">
        <v>31</v>
      </c>
      <c r="F92" s="259">
        <v>96</v>
      </c>
      <c r="G92" s="260" t="s">
        <v>15</v>
      </c>
      <c r="H92" s="261">
        <f t="shared" si="6"/>
        <v>0</v>
      </c>
      <c r="I92" s="262"/>
      <c r="J92" s="281">
        <f t="shared" si="7"/>
        <v>0</v>
      </c>
      <c r="K92" s="120" t="s">
        <v>16</v>
      </c>
    </row>
    <row r="93" spans="2:11" x14ac:dyDescent="0.25">
      <c r="B93" s="257" t="s">
        <v>86</v>
      </c>
      <c r="C93" s="257"/>
      <c r="D93" s="225"/>
      <c r="E93" s="258" t="s">
        <v>31</v>
      </c>
      <c r="F93" s="259">
        <v>122</v>
      </c>
      <c r="G93" s="260" t="s">
        <v>15</v>
      </c>
      <c r="H93" s="261">
        <f t="shared" si="6"/>
        <v>0</v>
      </c>
      <c r="I93" s="262"/>
      <c r="J93" s="281">
        <f t="shared" si="7"/>
        <v>0</v>
      </c>
      <c r="K93" s="120" t="s">
        <v>16</v>
      </c>
    </row>
    <row r="94" spans="2:11" x14ac:dyDescent="0.25">
      <c r="B94" s="257" t="s">
        <v>87</v>
      </c>
      <c r="C94" s="257"/>
      <c r="D94" s="225"/>
      <c r="E94" s="258" t="s">
        <v>31</v>
      </c>
      <c r="F94" s="259">
        <v>147</v>
      </c>
      <c r="G94" s="260" t="s">
        <v>15</v>
      </c>
      <c r="H94" s="261">
        <f t="shared" si="6"/>
        <v>0</v>
      </c>
      <c r="I94" s="262"/>
      <c r="J94" s="281">
        <f t="shared" si="7"/>
        <v>0</v>
      </c>
      <c r="K94" s="120" t="s">
        <v>16</v>
      </c>
    </row>
    <row r="95" spans="2:11" x14ac:dyDescent="0.25">
      <c r="B95" s="257" t="s">
        <v>88</v>
      </c>
      <c r="C95" s="257"/>
      <c r="D95" s="225"/>
      <c r="E95" s="258" t="s">
        <v>31</v>
      </c>
      <c r="F95" s="259">
        <v>168</v>
      </c>
      <c r="G95" s="260" t="s">
        <v>15</v>
      </c>
      <c r="H95" s="261">
        <f t="shared" si="6"/>
        <v>0</v>
      </c>
      <c r="I95" s="262"/>
      <c r="J95" s="281">
        <f t="shared" si="7"/>
        <v>0</v>
      </c>
      <c r="K95" s="120" t="s">
        <v>16</v>
      </c>
    </row>
    <row r="96" spans="2:11" x14ac:dyDescent="0.25">
      <c r="B96" s="257" t="s">
        <v>89</v>
      </c>
      <c r="C96" s="257"/>
      <c r="D96" s="225"/>
      <c r="E96" s="258" t="s">
        <v>31</v>
      </c>
      <c r="F96" s="259">
        <v>178</v>
      </c>
      <c r="G96" s="260" t="s">
        <v>15</v>
      </c>
      <c r="H96" s="261">
        <f t="shared" si="6"/>
        <v>0</v>
      </c>
      <c r="I96" s="262"/>
      <c r="J96" s="281">
        <f t="shared" si="7"/>
        <v>0</v>
      </c>
      <c r="K96" s="120" t="s">
        <v>16</v>
      </c>
    </row>
    <row r="97" spans="2:11" x14ac:dyDescent="0.25">
      <c r="B97" s="257" t="s">
        <v>90</v>
      </c>
      <c r="C97" s="257"/>
      <c r="D97" s="225"/>
      <c r="E97" s="258" t="s">
        <v>31</v>
      </c>
      <c r="F97" s="259">
        <v>260</v>
      </c>
      <c r="G97" s="260" t="s">
        <v>15</v>
      </c>
      <c r="H97" s="261">
        <f t="shared" si="6"/>
        <v>0</v>
      </c>
      <c r="I97" s="262"/>
      <c r="J97" s="281">
        <f t="shared" si="7"/>
        <v>0</v>
      </c>
      <c r="K97" s="120" t="s">
        <v>16</v>
      </c>
    </row>
    <row r="98" spans="2:11" x14ac:dyDescent="0.25">
      <c r="B98" s="257" t="s">
        <v>91</v>
      </c>
      <c r="C98" s="257"/>
      <c r="D98" s="225"/>
      <c r="E98" s="258" t="s">
        <v>31</v>
      </c>
      <c r="F98" s="259">
        <v>280</v>
      </c>
      <c r="G98" s="260" t="s">
        <v>15</v>
      </c>
      <c r="H98" s="261">
        <f t="shared" si="6"/>
        <v>0</v>
      </c>
      <c r="I98" s="262"/>
      <c r="J98" s="281">
        <f t="shared" si="7"/>
        <v>0</v>
      </c>
      <c r="K98" s="120" t="s">
        <v>16</v>
      </c>
    </row>
    <row r="99" spans="2:11" x14ac:dyDescent="0.25">
      <c r="B99" s="257" t="s">
        <v>92</v>
      </c>
      <c r="C99" s="257"/>
      <c r="D99" s="225"/>
      <c r="E99" s="258" t="s">
        <v>31</v>
      </c>
      <c r="F99" s="259">
        <v>340</v>
      </c>
      <c r="G99" s="260" t="s">
        <v>15</v>
      </c>
      <c r="H99" s="261">
        <f t="shared" si="6"/>
        <v>0</v>
      </c>
      <c r="I99" s="262"/>
      <c r="J99" s="281">
        <f t="shared" si="7"/>
        <v>0</v>
      </c>
      <c r="K99" s="120" t="s">
        <v>16</v>
      </c>
    </row>
    <row r="100" spans="2:11" x14ac:dyDescent="0.25">
      <c r="B100" s="257" t="s">
        <v>93</v>
      </c>
      <c r="C100" s="257"/>
      <c r="D100" s="225"/>
      <c r="E100" s="258" t="s">
        <v>31</v>
      </c>
      <c r="F100" s="259">
        <v>400</v>
      </c>
      <c r="G100" s="260" t="s">
        <v>15</v>
      </c>
      <c r="H100" s="261">
        <f t="shared" si="6"/>
        <v>0</v>
      </c>
      <c r="I100" s="262"/>
      <c r="J100" s="281">
        <f t="shared" si="7"/>
        <v>0</v>
      </c>
      <c r="K100" s="120" t="s">
        <v>16</v>
      </c>
    </row>
    <row r="101" spans="2:11" x14ac:dyDescent="0.25">
      <c r="B101" s="257" t="s">
        <v>94</v>
      </c>
      <c r="C101" s="257"/>
      <c r="D101" s="225"/>
      <c r="E101" s="258" t="s">
        <v>31</v>
      </c>
      <c r="F101" s="259">
        <v>460</v>
      </c>
      <c r="G101" s="260" t="s">
        <v>15</v>
      </c>
      <c r="H101" s="261">
        <f t="shared" si="6"/>
        <v>0</v>
      </c>
      <c r="I101" s="262"/>
      <c r="J101" s="281">
        <f t="shared" si="7"/>
        <v>0</v>
      </c>
      <c r="K101" s="120" t="s">
        <v>16</v>
      </c>
    </row>
    <row r="102" spans="2:11" x14ac:dyDescent="0.25">
      <c r="B102" s="257" t="s">
        <v>95</v>
      </c>
      <c r="C102" s="257"/>
      <c r="D102" s="225"/>
      <c r="E102" s="258" t="s">
        <v>31</v>
      </c>
      <c r="F102" s="259">
        <v>550</v>
      </c>
      <c r="G102" s="260" t="s">
        <v>15</v>
      </c>
      <c r="H102" s="261">
        <f t="shared" si="6"/>
        <v>0</v>
      </c>
      <c r="I102" s="262"/>
      <c r="J102" s="281">
        <f t="shared" si="7"/>
        <v>0</v>
      </c>
      <c r="K102" s="120" t="s">
        <v>16</v>
      </c>
    </row>
    <row r="103" spans="2:11" ht="24.75" x14ac:dyDescent="0.25">
      <c r="B103" s="283" t="s">
        <v>96</v>
      </c>
      <c r="C103" s="264"/>
      <c r="D103" s="225"/>
      <c r="E103" s="258" t="s">
        <v>26</v>
      </c>
      <c r="F103" s="265"/>
      <c r="G103" s="260" t="s">
        <v>15</v>
      </c>
      <c r="H103" s="261">
        <f t="shared" si="6"/>
        <v>0</v>
      </c>
      <c r="I103" s="262"/>
      <c r="J103" s="281">
        <f t="shared" si="7"/>
        <v>0</v>
      </c>
      <c r="K103" s="120" t="s">
        <v>16</v>
      </c>
    </row>
    <row r="104" spans="2:11" ht="24.75" x14ac:dyDescent="0.25">
      <c r="B104" s="283" t="s">
        <v>97</v>
      </c>
      <c r="C104" s="266"/>
      <c r="D104" s="225"/>
      <c r="E104" s="258" t="s">
        <v>26</v>
      </c>
      <c r="F104" s="265"/>
      <c r="G104" s="260" t="s">
        <v>15</v>
      </c>
      <c r="H104" s="261">
        <f t="shared" si="6"/>
        <v>0</v>
      </c>
      <c r="I104" s="262"/>
      <c r="J104" s="281">
        <f t="shared" si="7"/>
        <v>0</v>
      </c>
      <c r="K104" s="120" t="s">
        <v>16</v>
      </c>
    </row>
    <row r="105" spans="2:11" x14ac:dyDescent="0.25">
      <c r="B105" s="224" t="s">
        <v>98</v>
      </c>
      <c r="C105" s="224"/>
      <c r="D105" s="225"/>
      <c r="E105" s="258" t="s">
        <v>26</v>
      </c>
      <c r="F105" s="265"/>
      <c r="G105" s="260" t="s">
        <v>15</v>
      </c>
      <c r="H105" s="261">
        <f t="shared" si="6"/>
        <v>0</v>
      </c>
      <c r="I105" s="262"/>
      <c r="J105" s="281">
        <f t="shared" si="7"/>
        <v>0</v>
      </c>
      <c r="K105" s="120" t="s">
        <v>16</v>
      </c>
    </row>
    <row r="106" spans="2:11" x14ac:dyDescent="0.25">
      <c r="B106" s="224" t="s">
        <v>99</v>
      </c>
      <c r="C106" s="224"/>
      <c r="D106" s="225"/>
      <c r="E106" s="258" t="s">
        <v>26</v>
      </c>
      <c r="F106" s="265"/>
      <c r="G106" s="260" t="s">
        <v>15</v>
      </c>
      <c r="H106" s="261">
        <f t="shared" si="6"/>
        <v>0</v>
      </c>
      <c r="I106" s="262"/>
      <c r="J106" s="281">
        <f t="shared" si="7"/>
        <v>0</v>
      </c>
      <c r="K106" s="120" t="s">
        <v>16</v>
      </c>
    </row>
    <row r="107" spans="2:11" x14ac:dyDescent="0.25">
      <c r="B107" s="224" t="s">
        <v>100</v>
      </c>
      <c r="C107" s="224"/>
      <c r="D107" s="225"/>
      <c r="E107" s="258" t="s">
        <v>26</v>
      </c>
      <c r="F107" s="265"/>
      <c r="G107" s="260" t="s">
        <v>15</v>
      </c>
      <c r="H107" s="261">
        <f t="shared" si="6"/>
        <v>0</v>
      </c>
      <c r="I107" s="262"/>
      <c r="J107" s="281">
        <f t="shared" si="7"/>
        <v>0</v>
      </c>
      <c r="K107" s="120" t="s">
        <v>16</v>
      </c>
    </row>
    <row r="108" spans="2:11" x14ac:dyDescent="0.25">
      <c r="B108" s="224" t="s">
        <v>135</v>
      </c>
      <c r="C108" s="224"/>
      <c r="D108" s="225"/>
      <c r="E108" s="258" t="s">
        <v>26</v>
      </c>
      <c r="F108" s="259">
        <v>5542</v>
      </c>
      <c r="G108" s="260" t="s">
        <v>15</v>
      </c>
      <c r="H108" s="261">
        <f t="shared" si="6"/>
        <v>0</v>
      </c>
      <c r="I108" s="262"/>
      <c r="J108" s="281">
        <f t="shared" si="7"/>
        <v>0</v>
      </c>
      <c r="K108" s="120" t="s">
        <v>16</v>
      </c>
    </row>
    <row r="109" spans="2:11" x14ac:dyDescent="0.25">
      <c r="B109" s="224" t="s">
        <v>136</v>
      </c>
      <c r="C109" s="267"/>
      <c r="D109" s="225"/>
      <c r="E109" s="258" t="s">
        <v>26</v>
      </c>
      <c r="F109" s="259">
        <v>7188</v>
      </c>
      <c r="G109" s="260" t="s">
        <v>15</v>
      </c>
      <c r="H109" s="261">
        <f t="shared" si="6"/>
        <v>0</v>
      </c>
      <c r="I109" s="262"/>
      <c r="J109" s="281">
        <f t="shared" si="7"/>
        <v>0</v>
      </c>
      <c r="K109" s="120" t="s">
        <v>16</v>
      </c>
    </row>
    <row r="110" spans="2:11" x14ac:dyDescent="0.25">
      <c r="B110" s="224" t="s">
        <v>137</v>
      </c>
      <c r="C110" s="224"/>
      <c r="D110" s="225"/>
      <c r="E110" s="258" t="s">
        <v>26</v>
      </c>
      <c r="F110" s="259">
        <v>8345</v>
      </c>
      <c r="G110" s="260" t="s">
        <v>15</v>
      </c>
      <c r="H110" s="261">
        <f t="shared" si="6"/>
        <v>0</v>
      </c>
      <c r="I110" s="262"/>
      <c r="J110" s="281">
        <f t="shared" si="7"/>
        <v>0</v>
      </c>
      <c r="K110" s="120" t="s">
        <v>16</v>
      </c>
    </row>
    <row r="111" spans="2:11" x14ac:dyDescent="0.25">
      <c r="B111" s="224" t="s">
        <v>138</v>
      </c>
      <c r="C111" s="224"/>
      <c r="D111" s="225"/>
      <c r="E111" s="258" t="s">
        <v>26</v>
      </c>
      <c r="F111" s="259">
        <v>7627</v>
      </c>
      <c r="G111" s="260" t="s">
        <v>15</v>
      </c>
      <c r="H111" s="261">
        <f t="shared" si="6"/>
        <v>0</v>
      </c>
      <c r="I111" s="262"/>
      <c r="J111" s="281">
        <f t="shared" si="7"/>
        <v>0</v>
      </c>
      <c r="K111" s="120" t="s">
        <v>16</v>
      </c>
    </row>
    <row r="112" spans="2:11" x14ac:dyDescent="0.25">
      <c r="B112" s="224" t="s">
        <v>139</v>
      </c>
      <c r="C112" s="224"/>
      <c r="D112" s="225"/>
      <c r="E112" s="258" t="s">
        <v>26</v>
      </c>
      <c r="F112" s="259">
        <v>7861</v>
      </c>
      <c r="G112" s="260" t="s">
        <v>15</v>
      </c>
      <c r="H112" s="261">
        <f t="shared" si="6"/>
        <v>0</v>
      </c>
      <c r="I112" s="262"/>
      <c r="J112" s="281">
        <f t="shared" si="7"/>
        <v>0</v>
      </c>
      <c r="K112" s="120" t="s">
        <v>16</v>
      </c>
    </row>
    <row r="113" spans="2:11" x14ac:dyDescent="0.25">
      <c r="B113" s="224" t="s">
        <v>140</v>
      </c>
      <c r="C113" s="224"/>
      <c r="D113" s="225"/>
      <c r="E113" s="258" t="s">
        <v>26</v>
      </c>
      <c r="F113" s="259">
        <v>9841</v>
      </c>
      <c r="G113" s="260" t="s">
        <v>15</v>
      </c>
      <c r="H113" s="261">
        <f t="shared" si="6"/>
        <v>0</v>
      </c>
      <c r="I113" s="262"/>
      <c r="J113" s="281">
        <f t="shared" si="7"/>
        <v>0</v>
      </c>
      <c r="K113" s="120" t="s">
        <v>16</v>
      </c>
    </row>
    <row r="114" spans="2:11" x14ac:dyDescent="0.25">
      <c r="B114" s="224" t="s">
        <v>141</v>
      </c>
      <c r="C114" s="224"/>
      <c r="D114" s="225"/>
      <c r="E114" s="258" t="s">
        <v>26</v>
      </c>
      <c r="F114" s="259">
        <v>9918</v>
      </c>
      <c r="G114" s="260" t="s">
        <v>15</v>
      </c>
      <c r="H114" s="261">
        <f t="shared" si="6"/>
        <v>0</v>
      </c>
      <c r="I114" s="262"/>
      <c r="J114" s="281">
        <f t="shared" si="7"/>
        <v>0</v>
      </c>
      <c r="K114" s="120" t="s">
        <v>16</v>
      </c>
    </row>
    <row r="115" spans="2:11" x14ac:dyDescent="0.25">
      <c r="B115" s="224" t="s">
        <v>142</v>
      </c>
      <c r="C115" s="224"/>
      <c r="D115" s="225"/>
      <c r="E115" s="258" t="s">
        <v>26</v>
      </c>
      <c r="F115" s="259">
        <v>10633</v>
      </c>
      <c r="G115" s="260" t="s">
        <v>15</v>
      </c>
      <c r="H115" s="261">
        <f t="shared" si="6"/>
        <v>0</v>
      </c>
      <c r="I115" s="262"/>
      <c r="J115" s="281">
        <f t="shared" si="7"/>
        <v>0</v>
      </c>
      <c r="K115" s="120" t="s">
        <v>16</v>
      </c>
    </row>
    <row r="116" spans="2:11" x14ac:dyDescent="0.25">
      <c r="B116" s="224" t="s">
        <v>143</v>
      </c>
      <c r="C116" s="224"/>
      <c r="D116" s="225"/>
      <c r="E116" s="258" t="s">
        <v>26</v>
      </c>
      <c r="F116" s="259">
        <v>11627</v>
      </c>
      <c r="G116" s="260" t="s">
        <v>15</v>
      </c>
      <c r="H116" s="261">
        <f t="shared" si="6"/>
        <v>0</v>
      </c>
      <c r="I116" s="262"/>
      <c r="J116" s="281">
        <f t="shared" si="7"/>
        <v>0</v>
      </c>
      <c r="K116" s="120" t="s">
        <v>16</v>
      </c>
    </row>
    <row r="117" spans="2:11" x14ac:dyDescent="0.25">
      <c r="B117" s="224" t="s">
        <v>144</v>
      </c>
      <c r="C117" s="224"/>
      <c r="D117" s="225"/>
      <c r="E117" s="258" t="s">
        <v>26</v>
      </c>
      <c r="F117" s="259">
        <v>10570</v>
      </c>
      <c r="G117" s="260" t="s">
        <v>15</v>
      </c>
      <c r="H117" s="261">
        <f t="shared" si="6"/>
        <v>0</v>
      </c>
      <c r="I117" s="262"/>
      <c r="J117" s="281">
        <f t="shared" si="7"/>
        <v>0</v>
      </c>
      <c r="K117" s="120" t="s">
        <v>16</v>
      </c>
    </row>
    <row r="118" spans="2:11" x14ac:dyDescent="0.25">
      <c r="B118" s="224" t="s">
        <v>145</v>
      </c>
      <c r="C118" s="224"/>
      <c r="D118" s="225"/>
      <c r="E118" s="258" t="s">
        <v>26</v>
      </c>
      <c r="F118" s="259">
        <v>11667</v>
      </c>
      <c r="G118" s="260" t="s">
        <v>15</v>
      </c>
      <c r="H118" s="261">
        <f t="shared" si="6"/>
        <v>0</v>
      </c>
      <c r="I118" s="262"/>
      <c r="J118" s="281">
        <f t="shared" si="7"/>
        <v>0</v>
      </c>
      <c r="K118" s="120" t="s">
        <v>16</v>
      </c>
    </row>
    <row r="119" spans="2:11" x14ac:dyDescent="0.25">
      <c r="B119" s="224" t="s">
        <v>146</v>
      </c>
      <c r="C119" s="224"/>
      <c r="D119" s="225"/>
      <c r="E119" s="258" t="s">
        <v>26</v>
      </c>
      <c r="F119" s="259">
        <v>4640</v>
      </c>
      <c r="G119" s="260" t="s">
        <v>15</v>
      </c>
      <c r="H119" s="261">
        <f t="shared" si="6"/>
        <v>0</v>
      </c>
      <c r="I119" s="262"/>
      <c r="J119" s="281">
        <f t="shared" si="7"/>
        <v>0</v>
      </c>
      <c r="K119" s="120" t="s">
        <v>16</v>
      </c>
    </row>
    <row r="120" spans="2:11" x14ac:dyDescent="0.25">
      <c r="B120" s="224" t="s">
        <v>147</v>
      </c>
      <c r="C120" s="224"/>
      <c r="D120" s="225"/>
      <c r="E120" s="258" t="s">
        <v>26</v>
      </c>
      <c r="F120" s="259">
        <v>5731</v>
      </c>
      <c r="G120" s="260" t="s">
        <v>15</v>
      </c>
      <c r="H120" s="261">
        <f t="shared" si="6"/>
        <v>0</v>
      </c>
      <c r="I120" s="262"/>
      <c r="J120" s="281">
        <f t="shared" si="7"/>
        <v>0</v>
      </c>
      <c r="K120" s="120" t="s">
        <v>16</v>
      </c>
    </row>
    <row r="121" spans="2:11" x14ac:dyDescent="0.25">
      <c r="B121" s="224" t="s">
        <v>171</v>
      </c>
      <c r="C121" s="224"/>
      <c r="D121" s="225"/>
      <c r="E121" s="258" t="s">
        <v>26</v>
      </c>
      <c r="F121" s="259">
        <v>11627</v>
      </c>
      <c r="G121" s="260" t="s">
        <v>15</v>
      </c>
      <c r="H121" s="261">
        <f t="shared" si="6"/>
        <v>0</v>
      </c>
      <c r="I121" s="262"/>
      <c r="J121" s="281">
        <f t="shared" si="7"/>
        <v>0</v>
      </c>
      <c r="K121" s="120" t="s">
        <v>16</v>
      </c>
    </row>
    <row r="122" spans="2:11" x14ac:dyDescent="0.25">
      <c r="B122" s="224" t="s">
        <v>172</v>
      </c>
      <c r="C122" s="224"/>
      <c r="D122" s="225"/>
      <c r="E122" s="258" t="s">
        <v>26</v>
      </c>
      <c r="F122" s="259">
        <v>6395</v>
      </c>
      <c r="G122" s="260" t="s">
        <v>15</v>
      </c>
      <c r="H122" s="261">
        <f t="shared" si="6"/>
        <v>0</v>
      </c>
      <c r="I122" s="262"/>
      <c r="J122" s="281">
        <f t="shared" si="7"/>
        <v>0</v>
      </c>
      <c r="K122" s="120" t="s">
        <v>16</v>
      </c>
    </row>
    <row r="123" spans="2:11" x14ac:dyDescent="0.25">
      <c r="B123" s="224" t="s">
        <v>101</v>
      </c>
      <c r="C123" s="224"/>
      <c r="D123" s="225"/>
      <c r="E123" s="258" t="s">
        <v>23</v>
      </c>
      <c r="F123" s="259">
        <v>6</v>
      </c>
      <c r="G123" s="260" t="s">
        <v>15</v>
      </c>
      <c r="H123" s="261">
        <f t="shared" si="6"/>
        <v>0</v>
      </c>
      <c r="I123" s="262"/>
      <c r="J123" s="281">
        <f t="shared" si="7"/>
        <v>0</v>
      </c>
      <c r="K123" s="120" t="s">
        <v>16</v>
      </c>
    </row>
    <row r="124" spans="2:11" x14ac:dyDescent="0.25">
      <c r="B124" s="224" t="s">
        <v>149</v>
      </c>
      <c r="C124" s="224"/>
      <c r="D124" s="225"/>
      <c r="E124" s="258" t="s">
        <v>47</v>
      </c>
      <c r="F124" s="259">
        <v>80</v>
      </c>
      <c r="G124" s="260" t="s">
        <v>15</v>
      </c>
      <c r="H124" s="261">
        <f t="shared" si="6"/>
        <v>0</v>
      </c>
      <c r="I124" s="262"/>
      <c r="J124" s="281">
        <f t="shared" si="7"/>
        <v>0</v>
      </c>
      <c r="K124" s="120" t="s">
        <v>16</v>
      </c>
    </row>
    <row r="125" spans="2:11" x14ac:dyDescent="0.25">
      <c r="B125" s="224" t="s">
        <v>148</v>
      </c>
      <c r="C125" s="224"/>
      <c r="D125" s="225"/>
      <c r="E125" s="258" t="s">
        <v>47</v>
      </c>
      <c r="F125" s="259">
        <v>95</v>
      </c>
      <c r="G125" s="260" t="s">
        <v>15</v>
      </c>
      <c r="H125" s="261">
        <f t="shared" si="6"/>
        <v>0</v>
      </c>
      <c r="I125" s="262"/>
      <c r="J125" s="281">
        <f t="shared" si="7"/>
        <v>0</v>
      </c>
      <c r="K125" s="120" t="s">
        <v>16</v>
      </c>
    </row>
    <row r="126" spans="2:11" x14ac:dyDescent="0.25">
      <c r="B126" s="268" t="s">
        <v>102</v>
      </c>
      <c r="C126" s="268"/>
      <c r="D126" s="225"/>
      <c r="E126" s="258" t="s">
        <v>31</v>
      </c>
      <c r="F126" s="269"/>
      <c r="G126" s="260" t="s">
        <v>15</v>
      </c>
      <c r="H126" s="261">
        <f t="shared" si="6"/>
        <v>0</v>
      </c>
      <c r="I126" s="262"/>
      <c r="J126" s="281">
        <f t="shared" si="7"/>
        <v>0</v>
      </c>
      <c r="K126" s="120" t="s">
        <v>16</v>
      </c>
    </row>
    <row r="127" spans="2:11" x14ac:dyDescent="0.25">
      <c r="B127" s="224" t="s">
        <v>103</v>
      </c>
      <c r="C127" s="224"/>
      <c r="D127" s="225"/>
      <c r="E127" s="258" t="s">
        <v>18</v>
      </c>
      <c r="F127" s="259">
        <v>570</v>
      </c>
      <c r="G127" s="260" t="s">
        <v>15</v>
      </c>
      <c r="H127" s="261">
        <f t="shared" si="6"/>
        <v>0</v>
      </c>
      <c r="I127" s="262"/>
      <c r="J127" s="281">
        <f t="shared" si="7"/>
        <v>0</v>
      </c>
      <c r="K127" s="120" t="s">
        <v>16</v>
      </c>
    </row>
    <row r="128" spans="2:11" x14ac:dyDescent="0.25">
      <c r="B128" s="224" t="s">
        <v>104</v>
      </c>
      <c r="C128" s="224"/>
      <c r="D128" s="225"/>
      <c r="E128" s="258" t="s">
        <v>18</v>
      </c>
      <c r="F128" s="259">
        <v>112</v>
      </c>
      <c r="G128" s="260" t="s">
        <v>15</v>
      </c>
      <c r="H128" s="261">
        <f t="shared" si="6"/>
        <v>0</v>
      </c>
      <c r="I128" s="262"/>
      <c r="J128" s="281">
        <f t="shared" si="7"/>
        <v>0</v>
      </c>
      <c r="K128" s="120" t="s">
        <v>16</v>
      </c>
    </row>
    <row r="129" spans="2:11" x14ac:dyDescent="0.25">
      <c r="B129" s="224" t="s">
        <v>105</v>
      </c>
      <c r="C129" s="224"/>
      <c r="D129" s="225"/>
      <c r="E129" s="258" t="s">
        <v>20</v>
      </c>
      <c r="F129" s="259">
        <v>1469</v>
      </c>
      <c r="G129" s="260" t="s">
        <v>15</v>
      </c>
      <c r="H129" s="261">
        <f t="shared" si="6"/>
        <v>0</v>
      </c>
      <c r="I129" s="262"/>
      <c r="J129" s="281">
        <f t="shared" si="7"/>
        <v>0</v>
      </c>
      <c r="K129" s="123"/>
    </row>
    <row r="130" spans="2:11" ht="15" customHeight="1" x14ac:dyDescent="0.25">
      <c r="B130" s="224" t="s">
        <v>106</v>
      </c>
      <c r="C130" s="224"/>
      <c r="D130" s="225"/>
      <c r="E130" s="270"/>
      <c r="F130" s="269"/>
      <c r="G130" s="260" t="s">
        <v>15</v>
      </c>
      <c r="H130" s="261">
        <f t="shared" si="6"/>
        <v>0</v>
      </c>
      <c r="I130" s="262"/>
      <c r="J130" s="281">
        <f t="shared" si="7"/>
        <v>0</v>
      </c>
      <c r="K130" s="124" t="s">
        <v>16</v>
      </c>
    </row>
    <row r="131" spans="2:11" ht="15" customHeight="1" x14ac:dyDescent="0.25">
      <c r="B131" s="206"/>
      <c r="C131" s="206"/>
      <c r="D131" s="225"/>
      <c r="E131" s="270"/>
      <c r="F131" s="269"/>
      <c r="G131" s="260" t="s">
        <v>15</v>
      </c>
      <c r="H131" s="261">
        <f t="shared" si="6"/>
        <v>0</v>
      </c>
      <c r="I131" s="262"/>
      <c r="J131" s="281">
        <f t="shared" si="7"/>
        <v>0</v>
      </c>
      <c r="K131" s="87"/>
    </row>
    <row r="132" spans="2:11" x14ac:dyDescent="0.25">
      <c r="B132" s="292" t="s">
        <v>40</v>
      </c>
      <c r="C132" s="293"/>
      <c r="D132" s="294"/>
      <c r="E132" s="295"/>
      <c r="F132" s="296"/>
      <c r="G132" s="297" t="s">
        <v>15</v>
      </c>
      <c r="H132" s="298">
        <f t="shared" si="6"/>
        <v>0</v>
      </c>
      <c r="I132" s="299"/>
      <c r="J132" s="300">
        <f t="shared" si="7"/>
        <v>0</v>
      </c>
      <c r="K132" s="27"/>
    </row>
    <row r="133" spans="2:11" ht="35.1" customHeight="1" thickBot="1" x14ac:dyDescent="0.3">
      <c r="B133" s="319" t="s">
        <v>165</v>
      </c>
      <c r="C133" s="320"/>
      <c r="D133" s="318" t="s">
        <v>107</v>
      </c>
      <c r="E133" s="318"/>
      <c r="F133" s="318"/>
      <c r="G133" s="288" t="s">
        <v>15</v>
      </c>
      <c r="H133" s="289">
        <f>SUM(H43:H132)</f>
        <v>0</v>
      </c>
      <c r="I133" s="290"/>
      <c r="J133" s="291">
        <f>SUM(J43:J132)</f>
        <v>0</v>
      </c>
      <c r="K133" s="121"/>
    </row>
    <row r="134" spans="2:11" x14ac:dyDescent="0.25">
      <c r="B134" s="307" t="s">
        <v>152</v>
      </c>
      <c r="C134" s="308"/>
      <c r="D134" s="308"/>
      <c r="E134" s="308"/>
      <c r="F134" s="308"/>
      <c r="G134" s="308"/>
      <c r="H134" s="308"/>
      <c r="I134" s="308"/>
      <c r="J134" s="309"/>
      <c r="K134" s="121"/>
    </row>
    <row r="135" spans="2:11" x14ac:dyDescent="0.25">
      <c r="B135" s="101" t="s">
        <v>108</v>
      </c>
      <c r="C135" s="102"/>
      <c r="D135" s="177"/>
      <c r="E135" s="103"/>
      <c r="F135" s="104"/>
      <c r="G135" s="102"/>
      <c r="H135" s="104"/>
      <c r="I135" s="102"/>
      <c r="J135" s="105"/>
      <c r="K135" s="121"/>
    </row>
    <row r="136" spans="2:11" hidden="1" x14ac:dyDescent="0.25">
      <c r="D136"/>
      <c r="F136"/>
      <c r="H136"/>
      <c r="I136"/>
      <c r="J136"/>
      <c r="K136" s="121"/>
    </row>
    <row r="137" spans="2:11" x14ac:dyDescent="0.25">
      <c r="B137" s="268"/>
      <c r="C137" s="268"/>
      <c r="D137" s="225"/>
      <c r="E137" s="270"/>
      <c r="F137" s="265"/>
      <c r="G137" s="260" t="s">
        <v>15</v>
      </c>
      <c r="H137" s="261">
        <f>D137*F137</f>
        <v>0</v>
      </c>
      <c r="I137" s="262"/>
      <c r="J137" s="281">
        <f>H137*(1-I137)</f>
        <v>0</v>
      </c>
      <c r="K137" s="121"/>
    </row>
    <row r="138" spans="2:11" x14ac:dyDescent="0.25">
      <c r="B138" s="268"/>
      <c r="C138" s="268"/>
      <c r="D138" s="225"/>
      <c r="E138" s="270"/>
      <c r="F138" s="265"/>
      <c r="G138" s="260" t="s">
        <v>15</v>
      </c>
      <c r="H138" s="261">
        <f t="shared" ref="H138:H149" si="8">D138*F138</f>
        <v>0</v>
      </c>
      <c r="I138" s="262"/>
      <c r="J138" s="281">
        <f t="shared" ref="J138:J171" si="9">H138*(1-I138)</f>
        <v>0</v>
      </c>
      <c r="K138" s="121"/>
    </row>
    <row r="139" spans="2:11" x14ac:dyDescent="0.25">
      <c r="B139" s="268"/>
      <c r="C139" s="268"/>
      <c r="D139" s="225"/>
      <c r="E139" s="270"/>
      <c r="F139" s="265"/>
      <c r="G139" s="260" t="s">
        <v>15</v>
      </c>
      <c r="H139" s="261">
        <f t="shared" si="8"/>
        <v>0</v>
      </c>
      <c r="I139" s="262"/>
      <c r="J139" s="281">
        <f t="shared" si="9"/>
        <v>0</v>
      </c>
      <c r="K139" s="121"/>
    </row>
    <row r="140" spans="2:11" x14ac:dyDescent="0.25">
      <c r="B140" s="268"/>
      <c r="C140" s="268"/>
      <c r="D140" s="225"/>
      <c r="E140" s="270"/>
      <c r="F140" s="269"/>
      <c r="G140" s="260" t="s">
        <v>15</v>
      </c>
      <c r="H140" s="261">
        <f t="shared" si="8"/>
        <v>0</v>
      </c>
      <c r="I140" s="262"/>
      <c r="J140" s="281">
        <f t="shared" si="9"/>
        <v>0</v>
      </c>
      <c r="K140" s="121"/>
    </row>
    <row r="141" spans="2:11" x14ac:dyDescent="0.25">
      <c r="B141" s="268"/>
      <c r="C141" s="268"/>
      <c r="D141" s="225"/>
      <c r="E141" s="270"/>
      <c r="F141" s="265"/>
      <c r="G141" s="260" t="s">
        <v>15</v>
      </c>
      <c r="H141" s="261">
        <f t="shared" si="8"/>
        <v>0</v>
      </c>
      <c r="I141" s="262"/>
      <c r="J141" s="281">
        <f t="shared" si="9"/>
        <v>0</v>
      </c>
      <c r="K141" s="121"/>
    </row>
    <row r="142" spans="2:11" x14ac:dyDescent="0.25">
      <c r="B142" s="249"/>
      <c r="C142" s="249"/>
      <c r="D142" s="205"/>
      <c r="E142" s="271"/>
      <c r="F142" s="285"/>
      <c r="G142" s="273" t="s">
        <v>15</v>
      </c>
      <c r="H142" s="203">
        <f t="shared" si="8"/>
        <v>0</v>
      </c>
      <c r="I142" s="278"/>
      <c r="J142" s="282">
        <f t="shared" si="9"/>
        <v>0</v>
      </c>
      <c r="K142" s="121"/>
    </row>
    <row r="143" spans="2:11" x14ac:dyDescent="0.25">
      <c r="B143" s="106" t="s">
        <v>159</v>
      </c>
      <c r="C143" s="106"/>
      <c r="D143" s="178"/>
      <c r="E143" s="162" t="s">
        <v>155</v>
      </c>
      <c r="F143" s="108"/>
      <c r="G143" s="109"/>
      <c r="H143" s="98"/>
      <c r="I143" s="168"/>
      <c r="J143" s="287"/>
      <c r="K143" s="121"/>
    </row>
    <row r="144" spans="2:11" x14ac:dyDescent="0.25">
      <c r="B144" s="268"/>
      <c r="C144" s="268"/>
      <c r="D144" s="225"/>
      <c r="E144" s="270"/>
      <c r="F144" s="265"/>
      <c r="G144" s="260" t="s">
        <v>15</v>
      </c>
      <c r="H144" s="261">
        <f t="shared" si="8"/>
        <v>0</v>
      </c>
      <c r="I144" s="262"/>
      <c r="J144" s="281">
        <f t="shared" si="9"/>
        <v>0</v>
      </c>
      <c r="K144" s="27"/>
    </row>
    <row r="145" spans="2:11" x14ac:dyDescent="0.25">
      <c r="B145" s="268"/>
      <c r="C145" s="268"/>
      <c r="D145" s="225"/>
      <c r="E145" s="270"/>
      <c r="F145" s="265"/>
      <c r="G145" s="260" t="s">
        <v>15</v>
      </c>
      <c r="H145" s="261">
        <f t="shared" si="8"/>
        <v>0</v>
      </c>
      <c r="I145" s="262"/>
      <c r="J145" s="281">
        <f t="shared" si="9"/>
        <v>0</v>
      </c>
      <c r="K145" s="121"/>
    </row>
    <row r="146" spans="2:11" x14ac:dyDescent="0.25">
      <c r="B146" s="268"/>
      <c r="C146" s="268"/>
      <c r="D146" s="225"/>
      <c r="E146" s="270"/>
      <c r="F146" s="265"/>
      <c r="G146" s="260" t="s">
        <v>15</v>
      </c>
      <c r="H146" s="261">
        <f t="shared" si="8"/>
        <v>0</v>
      </c>
      <c r="I146" s="262"/>
      <c r="J146" s="281">
        <f t="shared" si="9"/>
        <v>0</v>
      </c>
      <c r="K146" s="121"/>
    </row>
    <row r="147" spans="2:11" x14ac:dyDescent="0.25">
      <c r="B147" s="268"/>
      <c r="C147" s="268"/>
      <c r="D147" s="225"/>
      <c r="E147" s="270"/>
      <c r="F147" s="265"/>
      <c r="G147" s="260" t="s">
        <v>15</v>
      </c>
      <c r="H147" s="261">
        <f t="shared" si="8"/>
        <v>0</v>
      </c>
      <c r="I147" s="262"/>
      <c r="J147" s="281">
        <f t="shared" si="9"/>
        <v>0</v>
      </c>
      <c r="K147" s="121"/>
    </row>
    <row r="148" spans="2:11" x14ac:dyDescent="0.25">
      <c r="B148" s="268"/>
      <c r="C148" s="268"/>
      <c r="D148" s="225"/>
      <c r="E148" s="270"/>
      <c r="F148" s="265"/>
      <c r="G148" s="260" t="s">
        <v>15</v>
      </c>
      <c r="H148" s="261">
        <f t="shared" si="8"/>
        <v>0</v>
      </c>
      <c r="I148" s="262"/>
      <c r="J148" s="281">
        <f t="shared" si="9"/>
        <v>0</v>
      </c>
      <c r="K148" s="121"/>
    </row>
    <row r="149" spans="2:11" x14ac:dyDescent="0.25">
      <c r="B149" s="249"/>
      <c r="C149" s="249"/>
      <c r="D149" s="205"/>
      <c r="E149" s="271"/>
      <c r="F149" s="285"/>
      <c r="G149" s="273" t="s">
        <v>15</v>
      </c>
      <c r="H149" s="203">
        <f t="shared" si="8"/>
        <v>0</v>
      </c>
      <c r="I149" s="278"/>
      <c r="J149" s="282">
        <f t="shared" si="9"/>
        <v>0</v>
      </c>
      <c r="K149" s="121"/>
    </row>
    <row r="150" spans="2:11" x14ac:dyDescent="0.25">
      <c r="B150" s="110" t="s">
        <v>109</v>
      </c>
      <c r="C150" s="110"/>
      <c r="D150" s="179"/>
      <c r="E150" s="111"/>
      <c r="F150" s="112"/>
      <c r="G150" s="110"/>
      <c r="H150" s="112"/>
      <c r="I150" s="169"/>
      <c r="J150" s="112"/>
      <c r="K150" s="121"/>
    </row>
    <row r="151" spans="2:11" x14ac:dyDescent="0.25">
      <c r="B151" s="224" t="s">
        <v>110</v>
      </c>
      <c r="C151" s="224"/>
      <c r="D151" s="225"/>
      <c r="E151" s="258" t="s">
        <v>31</v>
      </c>
      <c r="F151" s="259">
        <v>64</v>
      </c>
      <c r="G151" s="260" t="s">
        <v>15</v>
      </c>
      <c r="H151" s="261">
        <f>D151*F151</f>
        <v>0</v>
      </c>
      <c r="I151" s="262"/>
      <c r="J151" s="281">
        <f t="shared" si="9"/>
        <v>0</v>
      </c>
      <c r="K151" s="121"/>
    </row>
    <row r="152" spans="2:11" x14ac:dyDescent="0.25">
      <c r="B152" s="224" t="s">
        <v>111</v>
      </c>
      <c r="C152" s="224"/>
      <c r="D152" s="225"/>
      <c r="E152" s="258" t="s">
        <v>31</v>
      </c>
      <c r="F152" s="259">
        <v>75</v>
      </c>
      <c r="G152" s="260" t="s">
        <v>15</v>
      </c>
      <c r="H152" s="261">
        <f t="shared" ref="H152:H171" si="10">D152*F152</f>
        <v>0</v>
      </c>
      <c r="I152" s="262"/>
      <c r="J152" s="281">
        <f t="shared" si="9"/>
        <v>0</v>
      </c>
      <c r="K152" s="27"/>
    </row>
    <row r="153" spans="2:11" x14ac:dyDescent="0.25">
      <c r="B153" s="224" t="s">
        <v>112</v>
      </c>
      <c r="C153" s="224"/>
      <c r="D153" s="225"/>
      <c r="E153" s="258" t="s">
        <v>26</v>
      </c>
      <c r="F153" s="259">
        <v>1858</v>
      </c>
      <c r="G153" s="260" t="s">
        <v>15</v>
      </c>
      <c r="H153" s="261">
        <f t="shared" si="10"/>
        <v>0</v>
      </c>
      <c r="I153" s="262"/>
      <c r="J153" s="281">
        <f t="shared" si="9"/>
        <v>0</v>
      </c>
      <c r="K153" s="121"/>
    </row>
    <row r="154" spans="2:11" x14ac:dyDescent="0.25">
      <c r="B154" s="224" t="s">
        <v>151</v>
      </c>
      <c r="C154" s="224"/>
      <c r="D154" s="225"/>
      <c r="E154" s="258" t="s">
        <v>26</v>
      </c>
      <c r="F154" s="259">
        <v>6597</v>
      </c>
      <c r="G154" s="260" t="s">
        <v>15</v>
      </c>
      <c r="H154" s="261">
        <f t="shared" si="10"/>
        <v>0</v>
      </c>
      <c r="I154" s="262"/>
      <c r="J154" s="281">
        <f t="shared" si="9"/>
        <v>0</v>
      </c>
      <c r="K154" s="121"/>
    </row>
    <row r="155" spans="2:11" x14ac:dyDescent="0.25">
      <c r="B155" s="224" t="s">
        <v>113</v>
      </c>
      <c r="C155" s="224"/>
      <c r="D155" s="225"/>
      <c r="E155" s="258" t="s">
        <v>26</v>
      </c>
      <c r="F155" s="286">
        <v>1324</v>
      </c>
      <c r="G155" s="260" t="s">
        <v>15</v>
      </c>
      <c r="H155" s="261">
        <f t="shared" si="10"/>
        <v>0</v>
      </c>
      <c r="I155" s="262"/>
      <c r="J155" s="281">
        <f t="shared" si="9"/>
        <v>0</v>
      </c>
      <c r="K155" s="121"/>
    </row>
    <row r="156" spans="2:11" x14ac:dyDescent="0.25">
      <c r="B156" s="224" t="s">
        <v>114</v>
      </c>
      <c r="C156" s="224"/>
      <c r="D156" s="225"/>
      <c r="E156" s="258" t="s">
        <v>26</v>
      </c>
      <c r="F156" s="269"/>
      <c r="G156" s="260" t="s">
        <v>15</v>
      </c>
      <c r="H156" s="261">
        <f t="shared" si="10"/>
        <v>0</v>
      </c>
      <c r="I156" s="262"/>
      <c r="J156" s="281">
        <f t="shared" si="9"/>
        <v>0</v>
      </c>
      <c r="K156" s="121"/>
    </row>
    <row r="157" spans="2:11" x14ac:dyDescent="0.25">
      <c r="B157" s="206"/>
      <c r="C157" s="206"/>
      <c r="D157" s="225"/>
      <c r="E157" s="270"/>
      <c r="F157" s="269"/>
      <c r="G157" s="260" t="s">
        <v>15</v>
      </c>
      <c r="H157" s="261">
        <f t="shared" si="10"/>
        <v>0</v>
      </c>
      <c r="I157" s="262"/>
      <c r="J157" s="281">
        <f t="shared" si="9"/>
        <v>0</v>
      </c>
      <c r="K157" s="121"/>
    </row>
    <row r="158" spans="2:11" x14ac:dyDescent="0.25">
      <c r="B158" s="279" t="s">
        <v>40</v>
      </c>
      <c r="C158" s="204"/>
      <c r="D158" s="205"/>
      <c r="E158" s="271"/>
      <c r="F158" s="272"/>
      <c r="G158" s="273" t="s">
        <v>15</v>
      </c>
      <c r="H158" s="203">
        <f t="shared" si="10"/>
        <v>0</v>
      </c>
      <c r="I158" s="278"/>
      <c r="J158" s="282">
        <f t="shared" si="9"/>
        <v>0</v>
      </c>
      <c r="K158" s="27"/>
    </row>
    <row r="159" spans="2:11" x14ac:dyDescent="0.25">
      <c r="B159" s="110" t="s">
        <v>115</v>
      </c>
      <c r="C159" s="110"/>
      <c r="D159" s="179"/>
      <c r="E159" s="111"/>
      <c r="F159" s="112"/>
      <c r="G159" s="110"/>
      <c r="H159" s="112"/>
      <c r="I159" s="169"/>
      <c r="J159" s="112"/>
      <c r="K159" s="121"/>
    </row>
    <row r="160" spans="2:11" x14ac:dyDescent="0.25">
      <c r="B160" s="224" t="s">
        <v>116</v>
      </c>
      <c r="C160" s="224"/>
      <c r="D160" s="225"/>
      <c r="E160" s="258" t="s">
        <v>31</v>
      </c>
      <c r="F160" s="259">
        <v>64</v>
      </c>
      <c r="G160" s="260" t="s">
        <v>15</v>
      </c>
      <c r="H160" s="261">
        <f t="shared" si="10"/>
        <v>0</v>
      </c>
      <c r="I160" s="262"/>
      <c r="J160" s="281">
        <f t="shared" si="9"/>
        <v>0</v>
      </c>
      <c r="K160" s="121"/>
    </row>
    <row r="161" spans="2:11" x14ac:dyDescent="0.25">
      <c r="B161" s="224" t="s">
        <v>117</v>
      </c>
      <c r="C161" s="224"/>
      <c r="D161" s="225"/>
      <c r="E161" s="258" t="s">
        <v>26</v>
      </c>
      <c r="F161" s="259">
        <v>4386</v>
      </c>
      <c r="G161" s="260" t="s">
        <v>15</v>
      </c>
      <c r="H161" s="261">
        <f t="shared" si="10"/>
        <v>0</v>
      </c>
      <c r="I161" s="262"/>
      <c r="J161" s="281">
        <f t="shared" si="9"/>
        <v>0</v>
      </c>
      <c r="K161" s="121"/>
    </row>
    <row r="162" spans="2:11" x14ac:dyDescent="0.25">
      <c r="B162" s="224" t="s">
        <v>118</v>
      </c>
      <c r="C162" s="224"/>
      <c r="D162" s="225"/>
      <c r="E162" s="258" t="s">
        <v>26</v>
      </c>
      <c r="F162" s="286">
        <v>1402</v>
      </c>
      <c r="G162" s="260" t="s">
        <v>15</v>
      </c>
      <c r="H162" s="261">
        <f t="shared" si="10"/>
        <v>0</v>
      </c>
      <c r="I162" s="262"/>
      <c r="J162" s="281">
        <f t="shared" si="9"/>
        <v>0</v>
      </c>
      <c r="K162" s="121"/>
    </row>
    <row r="163" spans="2:11" ht="15" customHeight="1" x14ac:dyDescent="0.25">
      <c r="B163" s="224" t="s">
        <v>119</v>
      </c>
      <c r="C163" s="224"/>
      <c r="D163" s="225"/>
      <c r="E163" s="258" t="s">
        <v>26</v>
      </c>
      <c r="F163" s="265"/>
      <c r="G163" s="260" t="s">
        <v>15</v>
      </c>
      <c r="H163" s="261">
        <f t="shared" si="10"/>
        <v>0</v>
      </c>
      <c r="I163" s="262"/>
      <c r="J163" s="281">
        <f t="shared" si="9"/>
        <v>0</v>
      </c>
      <c r="K163" s="125"/>
    </row>
    <row r="164" spans="2:11" x14ac:dyDescent="0.25">
      <c r="B164" s="206"/>
      <c r="C164" s="206"/>
      <c r="D164" s="225"/>
      <c r="E164" s="270"/>
      <c r="F164" s="269"/>
      <c r="G164" s="260" t="s">
        <v>15</v>
      </c>
      <c r="H164" s="261">
        <f t="shared" si="10"/>
        <v>0</v>
      </c>
      <c r="I164" s="262"/>
      <c r="J164" s="281">
        <f t="shared" si="9"/>
        <v>0</v>
      </c>
      <c r="K164" s="113"/>
    </row>
    <row r="165" spans="2:11" x14ac:dyDescent="0.25">
      <c r="B165" s="279" t="s">
        <v>40</v>
      </c>
      <c r="C165" s="204"/>
      <c r="D165" s="205"/>
      <c r="E165" s="271"/>
      <c r="F165" s="272"/>
      <c r="G165" s="273" t="s">
        <v>15</v>
      </c>
      <c r="H165" s="203">
        <f t="shared" si="10"/>
        <v>0</v>
      </c>
      <c r="I165" s="278"/>
      <c r="J165" s="282">
        <f t="shared" si="9"/>
        <v>0</v>
      </c>
      <c r="K165" s="119"/>
    </row>
    <row r="166" spans="2:11" x14ac:dyDescent="0.25">
      <c r="B166" s="110" t="s">
        <v>153</v>
      </c>
      <c r="C166" s="110"/>
      <c r="D166" s="180"/>
      <c r="E166" s="161" t="s">
        <v>154</v>
      </c>
      <c r="F166" s="112"/>
      <c r="G166" s="110"/>
      <c r="H166" s="112"/>
      <c r="I166" s="169"/>
      <c r="J166" s="112"/>
      <c r="K166" s="126"/>
    </row>
    <row r="167" spans="2:11" x14ac:dyDescent="0.25">
      <c r="B167" s="268"/>
      <c r="C167" s="268"/>
      <c r="D167" s="225"/>
      <c r="E167" s="258" t="s">
        <v>26</v>
      </c>
      <c r="F167" s="265"/>
      <c r="G167" s="260" t="s">
        <v>15</v>
      </c>
      <c r="H167" s="261">
        <f t="shared" si="10"/>
        <v>0</v>
      </c>
      <c r="I167" s="262"/>
      <c r="J167" s="281">
        <f t="shared" si="9"/>
        <v>0</v>
      </c>
      <c r="K167" s="126"/>
    </row>
    <row r="168" spans="2:11" x14ac:dyDescent="0.25">
      <c r="B168" s="268"/>
      <c r="C168" s="268"/>
      <c r="D168" s="225"/>
      <c r="E168" s="258" t="s">
        <v>26</v>
      </c>
      <c r="F168" s="265"/>
      <c r="G168" s="260" t="s">
        <v>15</v>
      </c>
      <c r="H168" s="261">
        <f t="shared" si="10"/>
        <v>0</v>
      </c>
      <c r="I168" s="262"/>
      <c r="J168" s="281">
        <f t="shared" si="9"/>
        <v>0</v>
      </c>
      <c r="K168" s="126"/>
    </row>
    <row r="169" spans="2:11" x14ac:dyDescent="0.25">
      <c r="B169" s="268"/>
      <c r="C169" s="268"/>
      <c r="D169" s="225"/>
      <c r="E169" s="258" t="s">
        <v>26</v>
      </c>
      <c r="F169" s="265"/>
      <c r="G169" s="260" t="s">
        <v>15</v>
      </c>
      <c r="H169" s="261">
        <f t="shared" si="10"/>
        <v>0</v>
      </c>
      <c r="I169" s="262"/>
      <c r="J169" s="281">
        <f t="shared" si="9"/>
        <v>0</v>
      </c>
      <c r="K169" s="42"/>
    </row>
    <row r="170" spans="2:11" x14ac:dyDescent="0.25">
      <c r="B170" s="268"/>
      <c r="C170" s="268"/>
      <c r="D170" s="225"/>
      <c r="E170" s="258" t="s">
        <v>26</v>
      </c>
      <c r="F170" s="265"/>
      <c r="G170" s="260" t="s">
        <v>15</v>
      </c>
      <c r="H170" s="261">
        <f t="shared" si="10"/>
        <v>0</v>
      </c>
      <c r="I170" s="262"/>
      <c r="J170" s="281">
        <f t="shared" si="9"/>
        <v>0</v>
      </c>
      <c r="K170" s="42"/>
    </row>
    <row r="171" spans="2:11" x14ac:dyDescent="0.25">
      <c r="B171" s="268"/>
      <c r="C171" s="268"/>
      <c r="D171" s="225"/>
      <c r="E171" s="258" t="s">
        <v>26</v>
      </c>
      <c r="F171" s="265"/>
      <c r="G171" s="260" t="s">
        <v>15</v>
      </c>
      <c r="H171" s="261">
        <f t="shared" si="10"/>
        <v>0</v>
      </c>
      <c r="I171" s="262"/>
      <c r="J171" s="281">
        <f t="shared" si="9"/>
        <v>0</v>
      </c>
      <c r="K171" s="42"/>
    </row>
    <row r="172" spans="2:11" ht="15.75" x14ac:dyDescent="0.25">
      <c r="B172" s="327" t="s">
        <v>164</v>
      </c>
      <c r="C172" s="328"/>
      <c r="D172" s="329" t="s">
        <v>120</v>
      </c>
      <c r="E172" s="329"/>
      <c r="F172" s="329"/>
      <c r="G172" s="158" t="s">
        <v>15</v>
      </c>
      <c r="H172" s="159">
        <f>SUM(H137:H171)</f>
        <v>0</v>
      </c>
      <c r="I172" s="166"/>
      <c r="J172" s="160">
        <f>SUM(J137:J171)</f>
        <v>0</v>
      </c>
      <c r="K172" s="42"/>
    </row>
    <row r="173" spans="2:11" x14ac:dyDescent="0.25">
      <c r="B173" s="155"/>
      <c r="C173" s="156"/>
      <c r="D173" s="181"/>
      <c r="E173" s="62"/>
      <c r="F173" s="157"/>
      <c r="G173" s="62"/>
      <c r="H173" s="73"/>
      <c r="I173" s="44"/>
      <c r="J173" s="130"/>
      <c r="K173" s="127"/>
    </row>
    <row r="174" spans="2:11" x14ac:dyDescent="0.25">
      <c r="B174" s="151" t="s">
        <v>156</v>
      </c>
      <c r="C174" s="152"/>
      <c r="D174" s="182"/>
      <c r="E174" s="141" t="s">
        <v>45</v>
      </c>
      <c r="F174" s="142"/>
      <c r="G174" s="143" t="s">
        <v>15</v>
      </c>
      <c r="H174" s="97">
        <f>F174</f>
        <v>0</v>
      </c>
      <c r="I174" s="30"/>
      <c r="J174" s="147">
        <f>H174</f>
        <v>0</v>
      </c>
      <c r="K174" s="42"/>
    </row>
    <row r="175" spans="2:11" x14ac:dyDescent="0.25">
      <c r="B175" s="153" t="s">
        <v>170</v>
      </c>
      <c r="C175" s="154"/>
      <c r="D175" s="183"/>
      <c r="E175" s="107" t="s">
        <v>45</v>
      </c>
      <c r="F175" s="144"/>
      <c r="G175" s="145" t="s">
        <v>15</v>
      </c>
      <c r="H175" s="98">
        <f>F175</f>
        <v>0</v>
      </c>
      <c r="I175" s="30"/>
      <c r="J175" s="148">
        <f>H175</f>
        <v>0</v>
      </c>
      <c r="K175" s="42"/>
    </row>
    <row r="176" spans="2:11" x14ac:dyDescent="0.25">
      <c r="B176" s="28"/>
      <c r="C176" s="29"/>
      <c r="D176" s="184"/>
      <c r="E176" s="24"/>
      <c r="F176" s="68"/>
      <c r="G176" s="139"/>
      <c r="H176" s="140"/>
      <c r="I176" s="30"/>
      <c r="J176" s="146"/>
      <c r="K176" s="42"/>
    </row>
    <row r="177" spans="2:11" ht="16.5" thickBot="1" x14ac:dyDescent="0.3">
      <c r="B177" s="31"/>
      <c r="C177" s="32"/>
      <c r="D177" s="185"/>
      <c r="E177" s="24"/>
      <c r="F177" s="69"/>
      <c r="G177" s="25"/>
      <c r="H177" s="69"/>
      <c r="I177" s="33" t="s">
        <v>121</v>
      </c>
      <c r="J177" s="135">
        <f>SUM(H39,H133,H172,H174,H175)</f>
        <v>0</v>
      </c>
      <c r="K177" s="42"/>
    </row>
    <row r="178" spans="2:11" x14ac:dyDescent="0.25">
      <c r="B178" s="34"/>
      <c r="C178" s="35"/>
      <c r="D178" s="185"/>
      <c r="E178" s="24"/>
      <c r="F178" s="69"/>
      <c r="G178" s="25"/>
      <c r="H178" s="74"/>
      <c r="I178" s="36" t="s">
        <v>157</v>
      </c>
      <c r="J178" s="132"/>
      <c r="K178" s="118"/>
    </row>
    <row r="179" spans="2:11" x14ac:dyDescent="0.25">
      <c r="B179" s="34"/>
      <c r="C179" s="35"/>
      <c r="D179" s="185"/>
      <c r="E179" s="24"/>
      <c r="F179" s="70"/>
      <c r="G179" s="25"/>
      <c r="H179" s="74"/>
      <c r="I179" s="23"/>
      <c r="J179" s="132"/>
      <c r="K179" s="118"/>
    </row>
    <row r="180" spans="2:11" ht="15" customHeight="1" thickBot="1" x14ac:dyDescent="0.3">
      <c r="B180" s="34"/>
      <c r="C180" s="35"/>
      <c r="D180" s="185"/>
      <c r="E180" s="24"/>
      <c r="F180" s="69"/>
      <c r="G180" s="25"/>
      <c r="H180" s="74"/>
      <c r="I180" s="33" t="s">
        <v>128</v>
      </c>
      <c r="J180" s="136">
        <f>SUM(J39,J133,J172,J174,J175)</f>
        <v>0</v>
      </c>
      <c r="K180" s="116"/>
    </row>
    <row r="181" spans="2:11" ht="15.75" thickTop="1" x14ac:dyDescent="0.25">
      <c r="B181" s="34"/>
      <c r="C181" s="35"/>
      <c r="D181" s="185"/>
      <c r="E181" s="24"/>
      <c r="F181" s="69"/>
      <c r="G181" s="25"/>
      <c r="H181" s="74"/>
      <c r="I181" s="36" t="s">
        <v>158</v>
      </c>
      <c r="J181" s="132"/>
      <c r="K181" s="117"/>
    </row>
    <row r="182" spans="2:11" x14ac:dyDescent="0.25">
      <c r="B182" s="34"/>
      <c r="C182" s="35"/>
      <c r="D182" s="185"/>
      <c r="E182" s="24"/>
      <c r="F182" s="70"/>
      <c r="G182" s="25"/>
      <c r="H182" s="74"/>
      <c r="I182" s="23"/>
      <c r="J182" s="132"/>
      <c r="K182" s="32"/>
    </row>
    <row r="183" spans="2:11" ht="16.5" thickBot="1" x14ac:dyDescent="0.3">
      <c r="B183" s="34"/>
      <c r="C183" s="35"/>
      <c r="D183" s="185"/>
      <c r="E183" s="24"/>
      <c r="F183" s="69"/>
      <c r="G183" s="25"/>
      <c r="H183" s="74"/>
      <c r="I183" s="33" t="s">
        <v>122</v>
      </c>
      <c r="J183" s="137">
        <f>SUM(H12:H23,H133)*0.2</f>
        <v>0</v>
      </c>
      <c r="K183" s="128"/>
    </row>
    <row r="184" spans="2:11" ht="15.75" thickTop="1" x14ac:dyDescent="0.25">
      <c r="B184" s="34"/>
      <c r="C184" s="35"/>
      <c r="D184" s="185"/>
      <c r="E184" s="24"/>
      <c r="F184" s="69"/>
      <c r="G184" s="25"/>
      <c r="H184" s="74"/>
      <c r="I184" s="36" t="s">
        <v>123</v>
      </c>
      <c r="J184" s="132"/>
      <c r="K184" s="128"/>
    </row>
    <row r="185" spans="2:11" x14ac:dyDescent="0.25">
      <c r="B185" s="37"/>
      <c r="C185" s="38"/>
      <c r="D185" s="186"/>
      <c r="E185" s="39"/>
      <c r="F185" s="71"/>
      <c r="G185" s="40"/>
      <c r="H185" s="84"/>
      <c r="I185" s="41"/>
      <c r="J185" s="138"/>
      <c r="K185" s="32"/>
    </row>
    <row r="186" spans="2:11" x14ac:dyDescent="0.25">
      <c r="B186" s="35"/>
      <c r="C186" s="35"/>
      <c r="D186" s="185"/>
      <c r="E186" s="24"/>
      <c r="F186" s="70"/>
      <c r="G186" s="25"/>
      <c r="H186" s="74"/>
      <c r="I186" s="23"/>
      <c r="J186" s="86"/>
      <c r="K186" s="26"/>
    </row>
    <row r="187" spans="2:11" x14ac:dyDescent="0.25">
      <c r="B187" s="330" t="s">
        <v>124</v>
      </c>
      <c r="C187" s="331"/>
      <c r="D187" s="331"/>
      <c r="E187" s="334"/>
      <c r="F187" s="72"/>
      <c r="G187" s="61"/>
      <c r="H187" s="72"/>
      <c r="I187" s="43"/>
      <c r="J187" s="129"/>
      <c r="K187" s="88"/>
    </row>
    <row r="188" spans="2:11" x14ac:dyDescent="0.25">
      <c r="B188" s="332"/>
      <c r="C188" s="333"/>
      <c r="D188" s="333"/>
      <c r="E188" s="335"/>
      <c r="F188" s="73"/>
      <c r="G188" s="62"/>
      <c r="H188" s="73"/>
      <c r="I188" s="44"/>
      <c r="J188" s="130"/>
      <c r="K188" s="128"/>
    </row>
    <row r="189" spans="2:11" x14ac:dyDescent="0.25">
      <c r="B189" s="315" t="s">
        <v>161</v>
      </c>
      <c r="C189" s="316"/>
      <c r="D189" s="316"/>
      <c r="E189" s="316"/>
      <c r="F189" s="316"/>
      <c r="G189" s="316"/>
      <c r="H189" s="316"/>
      <c r="I189" s="316"/>
      <c r="J189" s="317"/>
      <c r="K189" s="26"/>
    </row>
    <row r="190" spans="2:11" x14ac:dyDescent="0.25">
      <c r="B190" s="315"/>
      <c r="C190" s="316"/>
      <c r="D190" s="316"/>
      <c r="E190" s="316"/>
      <c r="F190" s="316"/>
      <c r="G190" s="316"/>
      <c r="H190" s="316"/>
      <c r="I190" s="316"/>
      <c r="J190" s="317"/>
      <c r="K190" s="26"/>
    </row>
    <row r="191" spans="2:11" x14ac:dyDescent="0.25">
      <c r="B191" s="31"/>
      <c r="C191" s="32"/>
      <c r="D191" s="187"/>
      <c r="E191" s="32"/>
      <c r="F191" s="69"/>
      <c r="G191" s="32"/>
      <c r="H191" s="69"/>
      <c r="I191" s="32"/>
      <c r="J191" s="131"/>
      <c r="K191" s="128"/>
    </row>
    <row r="192" spans="2:11" x14ac:dyDescent="0.25">
      <c r="B192" s="31"/>
      <c r="C192" s="32"/>
      <c r="D192" s="188"/>
      <c r="E192" s="59"/>
      <c r="F192" s="74"/>
      <c r="G192" s="26"/>
      <c r="H192" s="74"/>
      <c r="I192" s="23"/>
      <c r="J192" s="132"/>
      <c r="K192" s="26"/>
    </row>
    <row r="193" spans="2:11" x14ac:dyDescent="0.25">
      <c r="B193" s="31"/>
      <c r="C193" s="32"/>
      <c r="D193" s="188"/>
      <c r="E193" s="59"/>
      <c r="F193" s="74"/>
      <c r="G193" s="26"/>
      <c r="H193" s="74"/>
      <c r="I193" s="23"/>
      <c r="J193" s="132"/>
      <c r="K193" s="128"/>
    </row>
    <row r="194" spans="2:11" x14ac:dyDescent="0.25">
      <c r="B194" s="31"/>
      <c r="C194" s="32"/>
      <c r="D194" s="187"/>
      <c r="E194" s="32"/>
      <c r="F194" s="69"/>
      <c r="G194" s="32"/>
      <c r="H194" s="69"/>
      <c r="I194" s="32"/>
      <c r="J194" s="131"/>
      <c r="K194" s="26"/>
    </row>
    <row r="195" spans="2:11" x14ac:dyDescent="0.25">
      <c r="B195" s="340"/>
      <c r="C195" s="336"/>
      <c r="D195" s="336"/>
      <c r="E195" s="26"/>
      <c r="F195" s="338"/>
      <c r="G195" s="338"/>
      <c r="H195" s="338"/>
      <c r="I195" s="338"/>
      <c r="J195" s="339"/>
      <c r="K195" s="114"/>
    </row>
    <row r="196" spans="2:11" x14ac:dyDescent="0.25">
      <c r="B196" s="46" t="s">
        <v>125</v>
      </c>
      <c r="C196" s="47"/>
      <c r="D196" s="188"/>
      <c r="E196" s="48"/>
      <c r="F196" s="74"/>
      <c r="G196" s="47"/>
      <c r="H196" s="74"/>
      <c r="I196" s="23"/>
      <c r="J196" s="132"/>
      <c r="K196" s="114"/>
    </row>
    <row r="197" spans="2:11" x14ac:dyDescent="0.25">
      <c r="B197" s="31"/>
      <c r="C197" s="32"/>
      <c r="D197" s="188"/>
      <c r="E197" s="59"/>
      <c r="F197" s="74"/>
      <c r="G197" s="26"/>
      <c r="H197" s="74"/>
      <c r="I197" s="23"/>
      <c r="J197" s="132"/>
    </row>
    <row r="198" spans="2:11" x14ac:dyDescent="0.25">
      <c r="B198" s="115"/>
      <c r="C198" s="26"/>
      <c r="D198" s="187"/>
      <c r="E198" s="26"/>
      <c r="F198" s="26"/>
      <c r="G198" s="26"/>
      <c r="H198" s="26"/>
      <c r="I198" s="26"/>
      <c r="J198" s="45"/>
    </row>
    <row r="199" spans="2:11" x14ac:dyDescent="0.25">
      <c r="B199" s="340"/>
      <c r="C199" s="336"/>
      <c r="D199" s="336"/>
      <c r="E199" s="26"/>
      <c r="F199" s="336"/>
      <c r="G199" s="336"/>
      <c r="H199" s="336"/>
      <c r="I199" s="336"/>
      <c r="J199" s="337"/>
    </row>
    <row r="200" spans="2:11" x14ac:dyDescent="0.25">
      <c r="B200" s="46" t="s">
        <v>126</v>
      </c>
      <c r="C200" s="26"/>
      <c r="D200" s="188"/>
      <c r="E200" s="59"/>
      <c r="F200" s="74" t="s">
        <v>5</v>
      </c>
      <c r="G200" s="26"/>
      <c r="H200" s="74"/>
      <c r="I200" s="23"/>
      <c r="J200" s="132"/>
    </row>
    <row r="201" spans="2:11" x14ac:dyDescent="0.25">
      <c r="B201" s="115"/>
      <c r="C201" s="26"/>
      <c r="D201" s="187"/>
      <c r="E201" s="26"/>
      <c r="F201" s="26"/>
      <c r="G201" s="26"/>
      <c r="H201" s="26"/>
      <c r="I201" s="26"/>
      <c r="J201" s="45"/>
    </row>
    <row r="202" spans="2:11" x14ac:dyDescent="0.25">
      <c r="B202" s="58"/>
      <c r="C202" s="59"/>
      <c r="D202" s="189"/>
      <c r="E202" s="59"/>
      <c r="F202" s="75"/>
      <c r="G202" s="59"/>
      <c r="H202" s="75"/>
      <c r="I202" s="49"/>
      <c r="J202" s="132"/>
    </row>
    <row r="203" spans="2:11" x14ac:dyDescent="0.25">
      <c r="B203" s="340"/>
      <c r="C203" s="336"/>
      <c r="D203" s="336"/>
      <c r="E203" s="26"/>
      <c r="F203" s="336"/>
      <c r="G203" s="336"/>
      <c r="H203" s="336"/>
      <c r="I203" s="336"/>
      <c r="J203" s="337"/>
    </row>
    <row r="204" spans="2:11" x14ac:dyDescent="0.25">
      <c r="B204" s="46" t="s">
        <v>150</v>
      </c>
      <c r="C204" s="26"/>
      <c r="D204" s="188"/>
      <c r="E204" s="50"/>
      <c r="F204" s="76" t="s">
        <v>5</v>
      </c>
      <c r="G204" s="51"/>
      <c r="H204" s="76"/>
      <c r="I204" s="52"/>
      <c r="J204" s="133"/>
    </row>
    <row r="205" spans="2:11" x14ac:dyDescent="0.25">
      <c r="B205" s="53"/>
      <c r="C205" s="54"/>
      <c r="D205" s="190"/>
      <c r="E205" s="55"/>
      <c r="F205" s="77"/>
      <c r="G205" s="56"/>
      <c r="H205" s="77"/>
      <c r="I205" s="57"/>
      <c r="J205" s="134"/>
    </row>
  </sheetData>
  <mergeCells count="23">
    <mergeCell ref="F203:J203"/>
    <mergeCell ref="F199:J199"/>
    <mergeCell ref="F195:J195"/>
    <mergeCell ref="B195:D195"/>
    <mergeCell ref="B199:D199"/>
    <mergeCell ref="B203:D203"/>
    <mergeCell ref="B189:J190"/>
    <mergeCell ref="D133:F133"/>
    <mergeCell ref="B133:C133"/>
    <mergeCell ref="D39:F39"/>
    <mergeCell ref="B39:C39"/>
    <mergeCell ref="B40:J40"/>
    <mergeCell ref="B172:C172"/>
    <mergeCell ref="D172:F172"/>
    <mergeCell ref="B187:D188"/>
    <mergeCell ref="E187:E188"/>
    <mergeCell ref="B134:J134"/>
    <mergeCell ref="F4:G4"/>
    <mergeCell ref="I4:J4"/>
    <mergeCell ref="B4:C4"/>
    <mergeCell ref="B9:J9"/>
    <mergeCell ref="B3:J3"/>
    <mergeCell ref="I7:J7"/>
  </mergeCells>
  <pageMargins left="0.4" right="0.4" top="0.65" bottom="0.65" header="0.5" footer="0.5"/>
  <pageSetup scale="61" fitToHeight="0" orientation="portrait" r:id="rId1"/>
  <headerFooter alignWithMargins="0">
    <oddFooter>Page &amp;P of &amp;N</oddFooter>
  </headerFooter>
  <rowBreaks count="3" manualBreakCount="3">
    <brk id="75" max="10" man="1"/>
    <brk id="133" max="16383" man="1"/>
    <brk id="172" max="16383" man="1"/>
  </rowBreaks>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iconSet" priority="7" id="{89F71BEB-1F51-4109-804F-8D1BADAFE34C}">
            <x14:iconSet iconSet="3Symbols2" custom="1">
              <x14:cfvo type="percent">
                <xm:f>0</xm:f>
              </x14:cfvo>
              <x14:cfvo type="num">
                <xm:f>0</xm:f>
              </x14:cfvo>
              <x14:cfvo type="num">
                <xm:f>1000</xm:f>
              </x14:cfvo>
              <x14:cfIcon iconSet="NoIcons" iconId="0"/>
              <x14:cfIcon iconSet="NoIcons" iconId="0"/>
              <x14:cfIcon iconSet="3Symbols2" iconId="0"/>
            </x14:iconSet>
          </x14:cfRule>
          <xm:sqref>D12</xm:sqref>
        </x14:conditionalFormatting>
        <x14:conditionalFormatting xmlns:xm="http://schemas.microsoft.com/office/excel/2006/main">
          <x14:cfRule type="iconSet" priority="6" id="{F22F46E5-F46E-4F3D-A902-D17E47D504C5}">
            <x14:iconSet iconSet="3Symbols2" custom="1">
              <x14:cfvo type="percent">
                <xm:f>0</xm:f>
              </x14:cfvo>
              <x14:cfvo type="num">
                <xm:f>1000</xm:f>
              </x14:cfvo>
              <x14:cfvo type="num" gte="0">
                <xm:f>5000</xm:f>
              </x14:cfvo>
              <x14:cfIcon iconSet="3Symbols2" iconId="0"/>
              <x14:cfIcon iconSet="NoIcons" iconId="0"/>
              <x14:cfIcon iconSet="3Symbols2" iconId="0"/>
            </x14:iconSet>
          </x14:cfRule>
          <xm:sqref>D13</xm:sqref>
        </x14:conditionalFormatting>
        <x14:conditionalFormatting xmlns:xm="http://schemas.microsoft.com/office/excel/2006/main">
          <x14:cfRule type="iconSet" priority="5" id="{030216A8-E686-4A45-AE03-573F92A6105E}">
            <x14:iconSet iconSet="3Symbols2" custom="1">
              <x14:cfvo type="percent">
                <xm:f>0</xm:f>
              </x14:cfvo>
              <x14:cfvo type="num" gte="0">
                <xm:f>5000</xm:f>
              </x14:cfvo>
              <x14:cfvo type="num" gte="0">
                <xm:f>20000</xm:f>
              </x14:cfvo>
              <x14:cfIcon iconSet="3Symbols2" iconId="0"/>
              <x14:cfIcon iconSet="NoIcons" iconId="0"/>
              <x14:cfIcon iconSet="3Symbols2" iconId="0"/>
            </x14:iconSet>
          </x14:cfRule>
          <xm:sqref>D14</xm:sqref>
        </x14:conditionalFormatting>
        <x14:conditionalFormatting xmlns:xm="http://schemas.microsoft.com/office/excel/2006/main">
          <x14:cfRule type="iconSet" priority="4" id="{05DF64F0-DA9B-49B8-A607-9FAE40A7BE4A}">
            <x14:iconSet iconSet="3Symbols2" custom="1">
              <x14:cfvo type="percent">
                <xm:f>0</xm:f>
              </x14:cfvo>
              <x14:cfvo type="num" gte="0">
                <xm:f>20000</xm:f>
              </x14:cfvo>
              <x14:cfvo type="num" gte="0">
                <xm:f>50000</xm:f>
              </x14:cfvo>
              <x14:cfIcon iconSet="3Symbols2" iconId="0"/>
              <x14:cfIcon iconSet="NoIcons" iconId="0"/>
              <x14:cfIcon iconSet="3Symbols2" iconId="0"/>
            </x14:iconSet>
          </x14:cfRule>
          <xm:sqref>D15</xm:sqref>
        </x14:conditionalFormatting>
        <x14:conditionalFormatting xmlns:xm="http://schemas.microsoft.com/office/excel/2006/main">
          <x14:cfRule type="iconSet" priority="3" id="{EF6ECF2F-23A5-4691-993D-71D445ED24D5}">
            <x14:iconSet iconSet="3Symbols2" custom="1">
              <x14:cfvo type="percent">
                <xm:f>0</xm:f>
              </x14:cfvo>
              <x14:cfvo type="num" gte="0">
                <xm:f>50000</xm:f>
              </x14:cfvo>
              <x14:cfvo type="num" gte="0">
                <xm:f>200000</xm:f>
              </x14:cfvo>
              <x14:cfIcon iconSet="3Symbols2" iconId="0"/>
              <x14:cfIcon iconSet="NoIcons" iconId="0"/>
              <x14:cfIcon iconSet="3Symbols2" iconId="0"/>
            </x14:iconSet>
          </x14:cfRule>
          <xm:sqref>D16</xm:sqref>
        </x14:conditionalFormatting>
        <x14:conditionalFormatting xmlns:xm="http://schemas.microsoft.com/office/excel/2006/main">
          <x14:cfRule type="iconSet" priority="2" id="{E2A8CD0F-6605-4A15-A39D-FFF5E9029474}">
            <x14:iconSet iconSet="3Symbols2" custom="1">
              <x14:cfvo type="percent">
                <xm:f>0</xm:f>
              </x14:cfvo>
              <x14:cfvo type="num" gte="0">
                <xm:f>200000</xm:f>
              </x14:cfvo>
              <x14:cfvo type="num" gte="0">
                <xm:f>200000</xm:f>
              </x14:cfvo>
              <x14:cfIcon iconSet="3Symbols2" iconId="0"/>
              <x14:cfIcon iconSet="NoIcons" iconId="0"/>
              <x14:cfIcon iconSet="NoIcons" iconId="0"/>
            </x14:iconSet>
          </x14:cfRule>
          <xm:sqref>D17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FAE</vt:lpstr>
      <vt:lpstr>FAE!Print_Titles</vt:lpstr>
    </vt:vector>
  </TitlesOfParts>
  <Company>El Paso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 LaForce</dc:creator>
  <cp:lastModifiedBy>Gilbert LaForce</cp:lastModifiedBy>
  <cp:lastPrinted>2019-03-06T19:05:49Z</cp:lastPrinted>
  <dcterms:created xsi:type="dcterms:W3CDTF">2019-02-28T23:03:09Z</dcterms:created>
  <dcterms:modified xsi:type="dcterms:W3CDTF">2019-06-17T13:31:04Z</dcterms:modified>
</cp:coreProperties>
</file>